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0 ARISA\ไฟล์คำนวณ\การจัดการของเสีย\บังคับใช้ 01_10_2568\"/>
    </mc:Choice>
  </mc:AlternateContent>
  <xr:revisionPtr revIDLastSave="0" documentId="13_ncr:1_{2BC18313-D643-4693-BD56-0C1BFBF138D0}" xr6:coauthVersionLast="47" xr6:coauthVersionMax="47" xr10:uidLastSave="{00000000-0000-0000-0000-000000000000}"/>
  <bookViews>
    <workbookView xWindow="-28920" yWindow="735" windowWidth="29040" windowHeight="15720" xr2:uid="{00000000-000D-0000-FFFF-FFFF00000000}"/>
  </bookViews>
  <sheets>
    <sheet name="ลักษณะกิจกรรม" sheetId="5" r:id="rId1"/>
    <sheet name="ข้อมูลกิจกรรม" sheetId="17" r:id="rId2"/>
    <sheet name="สรุปผลการประเมิน" sheetId="18" r:id="rId3"/>
    <sheet name="อ้างอิง" sheetId="14" r:id="rId4"/>
  </sheets>
  <calcPr calcId="191029"/>
  <customWorkbookViews>
    <customWorkbookView name="Fr-02" guid="{4A84D616-4AC1-4199-B962-FE0AC76EE94A}" maximized="1" windowWidth="1362" windowHeight="543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" i="17" l="1"/>
  <c r="L2" i="18" l="1"/>
  <c r="I4" i="18"/>
  <c r="C4" i="18"/>
  <c r="C3" i="18"/>
  <c r="G9" i="14" l="1"/>
  <c r="G8" i="14"/>
  <c r="G11" i="14"/>
  <c r="G10" i="14"/>
  <c r="L4" i="18" l="1"/>
  <c r="I4" i="17"/>
  <c r="G21" i="17" l="1"/>
  <c r="F21" i="17"/>
  <c r="G20" i="17"/>
  <c r="F20" i="17"/>
  <c r="G19" i="17"/>
  <c r="F19" i="17"/>
  <c r="G18" i="17"/>
  <c r="F18" i="17"/>
  <c r="G17" i="17"/>
  <c r="F17" i="17"/>
  <c r="G16" i="17"/>
  <c r="F16" i="17"/>
  <c r="G15" i="17"/>
  <c r="F15" i="17"/>
  <c r="G14" i="17"/>
  <c r="F14" i="17"/>
  <c r="G13" i="17"/>
  <c r="F13" i="17"/>
  <c r="G12" i="17"/>
  <c r="F12" i="17"/>
  <c r="F22" i="17"/>
  <c r="G22" i="17"/>
  <c r="H18" i="17" l="1"/>
  <c r="H16" i="17"/>
  <c r="H15" i="17"/>
  <c r="H20" i="17"/>
  <c r="H12" i="17"/>
  <c r="H13" i="17"/>
  <c r="H17" i="17"/>
  <c r="H21" i="17"/>
  <c r="H22" i="17"/>
  <c r="H19" i="17"/>
  <c r="H14" i="17"/>
  <c r="F9" i="17"/>
  <c r="B6" i="18"/>
  <c r="F10" i="17"/>
  <c r="F11" i="17"/>
  <c r="F23" i="17"/>
  <c r="F24" i="17"/>
  <c r="F25" i="17"/>
  <c r="F26" i="17"/>
  <c r="F27" i="17"/>
  <c r="F28" i="17"/>
  <c r="F29" i="17" l="1"/>
  <c r="D9" i="18" s="1"/>
  <c r="I2" i="17"/>
  <c r="C2" i="17"/>
  <c r="C3" i="17"/>
  <c r="C4" i="17"/>
  <c r="F4" i="17"/>
  <c r="C29" i="17"/>
  <c r="D29" i="17"/>
  <c r="E29" i="17"/>
  <c r="G25" i="17" l="1"/>
  <c r="H25" i="17" s="1"/>
  <c r="G9" i="17"/>
  <c r="G27" i="17"/>
  <c r="H27" i="17" s="1"/>
  <c r="G10" i="17"/>
  <c r="H10" i="17" s="1"/>
  <c r="G24" i="17"/>
  <c r="H24" i="17" s="1"/>
  <c r="G28" i="17"/>
  <c r="H28" i="17" s="1"/>
  <c r="G26" i="17"/>
  <c r="H26" i="17" s="1"/>
  <c r="G23" i="17"/>
  <c r="H23" i="17" s="1"/>
  <c r="G11" i="17"/>
  <c r="H11" i="17" s="1"/>
  <c r="H9" i="17" l="1"/>
  <c r="H29" i="17" s="1"/>
  <c r="B9" i="18" s="1"/>
  <c r="G29" i="17"/>
  <c r="H9" i="18" s="1"/>
</calcChain>
</file>

<file path=xl/sharedStrings.xml><?xml version="1.0" encoding="utf-8"?>
<sst xmlns="http://schemas.openxmlformats.org/spreadsheetml/2006/main" count="111" uniqueCount="79">
  <si>
    <t>รายละเอียดวิธีการคำนวณ</t>
  </si>
  <si>
    <t>หน้าที่</t>
  </si>
  <si>
    <t>วันที่จัดทำ</t>
  </si>
  <si>
    <t>ชื่อองค์กร</t>
  </si>
  <si>
    <t>ชื่อผู้จัดทำ</t>
  </si>
  <si>
    <t>ชื่อวิธีการคำนวณ</t>
  </si>
  <si>
    <t xml:space="preserve">ลักษณะของกิจกรรมโครงการที่เข้าข่าย (Applicability) </t>
  </si>
  <si>
    <t>ลำดับ</t>
  </si>
  <si>
    <t>รวม</t>
  </si>
  <si>
    <t>ตัวแปร</t>
  </si>
  <si>
    <t>รายละเอียด</t>
  </si>
  <si>
    <t>แหล่งที่มาข้อมูล</t>
  </si>
  <si>
    <t>หน่วย</t>
  </si>
  <si>
    <t>สมการคำนวณ</t>
  </si>
  <si>
    <t>กรอกข้อมูล</t>
  </si>
  <si>
    <t>เบอร์โทรศัพท์</t>
  </si>
  <si>
    <t>ประเภทกิจกรรม</t>
  </si>
  <si>
    <t>โครงการประเภทการจัดการของเสีย</t>
  </si>
  <si>
    <r>
      <t>CH</t>
    </r>
    <r>
      <rPr>
        <vertAlign val="subscript"/>
        <sz val="16"/>
        <color indexed="8"/>
        <rFont val="Browallia New"/>
        <family val="2"/>
      </rPr>
      <t>4</t>
    </r>
  </si>
  <si>
    <t>ก๊าซเรือนกระจก</t>
  </si>
  <si>
    <t>แหล่งปล่อยก๊าซเรือนกระจก</t>
  </si>
  <si>
    <t>การปล่อยก๊าซเรือนกระจกจากกรณีฐาน (Baseline Emission)</t>
  </si>
  <si>
    <t>ค่า</t>
  </si>
  <si>
    <t>ค่าอ้างอิง</t>
  </si>
  <si>
    <r>
      <t>หมายเหตุ:  1) kgCO</t>
    </r>
    <r>
      <rPr>
        <vertAlign val="subscript"/>
        <sz val="16"/>
        <color indexed="8"/>
        <rFont val="Browallia New"/>
        <family val="2"/>
      </rPr>
      <t>2</t>
    </r>
    <r>
      <rPr>
        <sz val="16"/>
        <color indexed="8"/>
        <rFont val="Browallia New"/>
        <family val="2"/>
      </rPr>
      <t>eq คือ กิโลกรัมคาร์บอนไดออกไซด์เทียบเท่า</t>
    </r>
  </si>
  <si>
    <t>รหัส</t>
  </si>
  <si>
    <t>Version</t>
  </si>
  <si>
    <r>
      <t>ปริมาณการปล่อยก๊าซเรือนกระจกจากการดำเนินโครงการ (kgCO</t>
    </r>
    <r>
      <rPr>
        <vertAlign val="subscript"/>
        <sz val="16"/>
        <color indexed="8"/>
        <rFont val="Browallia New"/>
        <family val="2"/>
      </rPr>
      <t>2</t>
    </r>
    <r>
      <rPr>
        <sz val="16"/>
        <color indexed="8"/>
        <rFont val="Browallia New"/>
        <family val="2"/>
      </rPr>
      <t>eq)</t>
    </r>
  </si>
  <si>
    <t>LESS-WM-03</t>
  </si>
  <si>
    <t>การผลิตปุ๋ยหมักหรือสารปรับปรุงดินจากขยะอินทรีย์</t>
  </si>
  <si>
    <t>2. สามารถตรวจวัดน้ำหนักขยะอินทรีย์แต่ละประเภทได้</t>
  </si>
  <si>
    <t>การปล่อยก๊าซเรือนกระจกจากจากการดำเนินโครงการ (Project Emission)</t>
  </si>
  <si>
    <r>
      <t>CH</t>
    </r>
    <r>
      <rPr>
        <vertAlign val="subscript"/>
        <sz val="16"/>
        <color indexed="8"/>
        <rFont val="Browallia New"/>
        <family val="2"/>
      </rPr>
      <t>4</t>
    </r>
  </si>
  <si>
    <r>
      <t>N</t>
    </r>
    <r>
      <rPr>
        <vertAlign val="subscript"/>
        <sz val="16"/>
        <color indexed="8"/>
        <rFont val="Browallia New"/>
        <family val="2"/>
      </rPr>
      <t>2</t>
    </r>
    <r>
      <rPr>
        <sz val="16"/>
        <color indexed="8"/>
        <rFont val="Browallia New"/>
        <family val="2"/>
      </rPr>
      <t>O</t>
    </r>
  </si>
  <si>
    <r>
      <t>CO</t>
    </r>
    <r>
      <rPr>
        <vertAlign val="subscript"/>
        <sz val="16"/>
        <color indexed="8"/>
        <rFont val="Browallia New"/>
        <family val="2"/>
      </rPr>
      <t>2</t>
    </r>
  </si>
  <si>
    <t>น้ำหนักของขยะอินทรีย์</t>
  </si>
  <si>
    <t>EF_swd food</t>
  </si>
  <si>
    <t>EF_swd garden</t>
  </si>
  <si>
    <t xml:space="preserve">= (W food*EF_swd food) + (Wgarden*EF_swd garden) </t>
  </si>
  <si>
    <t xml:space="preserve">ค่าการปล่อยก๊าซมีเทนจากการหมักขยะอินทรีย์ </t>
  </si>
  <si>
    <t xml:space="preserve">ค่าการปล่อยก๊าซไนตรัสออไซด์จากการหมักขยะอินทรีย์ </t>
  </si>
  <si>
    <r>
      <t>kgCO</t>
    </r>
    <r>
      <rPr>
        <vertAlign val="subscript"/>
        <sz val="16"/>
        <color indexed="8"/>
        <rFont val="Browallia New"/>
        <family val="2"/>
      </rPr>
      <t>2</t>
    </r>
    <r>
      <rPr>
        <sz val="16"/>
        <color indexed="8"/>
        <rFont val="Browallia New"/>
        <family val="2"/>
      </rPr>
      <t>eq/kg อาหาร</t>
    </r>
  </si>
  <si>
    <r>
      <t>kgCO</t>
    </r>
    <r>
      <rPr>
        <vertAlign val="subscript"/>
        <sz val="16"/>
        <color indexed="8"/>
        <rFont val="Browallia New"/>
        <family val="2"/>
      </rPr>
      <t>2</t>
    </r>
    <r>
      <rPr>
        <sz val="16"/>
        <color indexed="8"/>
        <rFont val="Browallia New"/>
        <family val="2"/>
      </rPr>
      <t>eq/kg กิ่งไม้/ใบไม้</t>
    </r>
  </si>
  <si>
    <r>
      <t>kgCO</t>
    </r>
    <r>
      <rPr>
        <vertAlign val="subscript"/>
        <sz val="16"/>
        <color indexed="8"/>
        <rFont val="Browallia New"/>
        <family val="2"/>
      </rPr>
      <t>2</t>
    </r>
    <r>
      <rPr>
        <sz val="16"/>
        <color indexed="8"/>
        <rFont val="Browallia New"/>
        <family val="2"/>
      </rPr>
      <t>eq/kg ขยะอินทรีย์</t>
    </r>
  </si>
  <si>
    <r>
      <t>kgCO</t>
    </r>
    <r>
      <rPr>
        <vertAlign val="subscript"/>
        <sz val="16"/>
        <color indexed="8"/>
        <rFont val="Browallia New"/>
        <family val="2"/>
      </rPr>
      <t>2</t>
    </r>
    <r>
      <rPr>
        <sz val="16"/>
        <color indexed="8"/>
        <rFont val="Browallia New"/>
        <family val="2"/>
      </rPr>
      <t>eq/kWh</t>
    </r>
  </si>
  <si>
    <t xml:space="preserve">กรณีที่มีการนำปุ๋ยหรือสารปรับปรุงดินไปใช้ประโยชน์ทางการเกษตรสามารถใช้วิธีการคำนวณ </t>
  </si>
  <si>
    <t>EFn2o_compost</t>
  </si>
  <si>
    <t>= ((W food+W garden)*(EFch4_compost+EFn2o_compost)) + (Elec * EF elec)</t>
  </si>
  <si>
    <t>เศษอาหาร 
(กิโลกรัม)</t>
  </si>
  <si>
    <t>กิ่งไม้ ใบไม้ 
(กิโลกรัม)</t>
  </si>
  <si>
    <t>=</t>
  </si>
  <si>
    <t>-</t>
  </si>
  <si>
    <t>หมายเหตุ: เศษอาหารที่มีน้ำเยอะ เช่น ก๋วยเตี๋ยว น้ำแกง ต้องมีการเทน้ำออกก่อนชั่งน้ำหนัก</t>
  </si>
  <si>
    <t>รายงานผลการศึกษาค่าการปล่อยก๊าซเรือนกระจกของประเทศไทยฉบับล่าสุด โดย อบก.</t>
  </si>
  <si>
    <t xml:space="preserve"> LESS-AGR-01 การใช้ปุ๋ยอย่างถูกวิธีในพื้นที่การเกษตร</t>
  </si>
  <si>
    <t>การปล่อยก๊าซเรือนกระจกจากการฝังกลบขยะอินทรีย์ในหลุมฝังกลบ</t>
  </si>
  <si>
    <t>การปล่อยก๊าซเรือนกระจกจากการใช้พลังงานไฟฟ้าในกระบวนการหมักขยะอินทรีย์</t>
  </si>
  <si>
    <t>การปล่อยก๊าซเรือนกระจกจากการหมักขยะอินทรีย์แบบใช้อากาศ</t>
  </si>
  <si>
    <r>
      <t>ช่วงระยะเวลาที่ขอการรับรองปริมาณก๊าซเรือนกระจกที่ลดได้  ....</t>
    </r>
    <r>
      <rPr>
        <b/>
        <sz val="16"/>
        <color indexed="10"/>
        <rFont val="Browallia New"/>
        <family val="2"/>
      </rPr>
      <t>(ระบุช่วงเวลา วัน เดือน ปี - วัน เดือน ปี ).</t>
    </r>
    <r>
      <rPr>
        <b/>
        <sz val="16"/>
        <color indexed="8"/>
        <rFont val="Browallia New"/>
        <family val="2"/>
      </rPr>
      <t>...</t>
    </r>
  </si>
  <si>
    <r>
      <t>= ปริมาณการปล่อยก๊าซเรือนกระจกจากกรณีฐาน (kgCO</t>
    </r>
    <r>
      <rPr>
        <vertAlign val="subscript"/>
        <sz val="16"/>
        <color indexed="8"/>
        <rFont val="Browallia New"/>
        <family val="2"/>
      </rPr>
      <t>2</t>
    </r>
    <r>
      <rPr>
        <sz val="16"/>
        <color indexed="8"/>
        <rFont val="Browallia New"/>
        <family val="2"/>
      </rPr>
      <t>eq) - ปริมาณการปล่อยก๊าซเรือนกระจกจากการดำเนินโครงการ (kgCO</t>
    </r>
    <r>
      <rPr>
        <vertAlign val="subscript"/>
        <sz val="16"/>
        <color indexed="8"/>
        <rFont val="Browallia New"/>
        <family val="2"/>
      </rPr>
      <t>2</t>
    </r>
    <r>
      <rPr>
        <sz val="16"/>
        <color indexed="8"/>
        <rFont val="Browallia New"/>
        <family val="2"/>
      </rPr>
      <t>eq)</t>
    </r>
  </si>
  <si>
    <r>
      <t>ปริมาณการปล่อยก๊าซเรือนกระจกจากการดำเนินโครงการ
(kgCO</t>
    </r>
    <r>
      <rPr>
        <b/>
        <vertAlign val="subscript"/>
        <sz val="14"/>
        <color indexed="8"/>
        <rFont val="Browallia New"/>
        <family val="2"/>
      </rPr>
      <t>2</t>
    </r>
    <r>
      <rPr>
        <b/>
        <sz val="14"/>
        <color indexed="8"/>
        <rFont val="Browallia New"/>
        <family val="2"/>
      </rPr>
      <t>eq)</t>
    </r>
  </si>
  <si>
    <r>
      <t>ปริมาณการลดการปล่อยก๊าซเรือนกระจก
(kgCO</t>
    </r>
    <r>
      <rPr>
        <b/>
        <vertAlign val="subscript"/>
        <sz val="14"/>
        <color indexed="8"/>
        <rFont val="Browallia New"/>
        <family val="2"/>
      </rPr>
      <t>2</t>
    </r>
    <r>
      <rPr>
        <b/>
        <sz val="14"/>
        <color indexed="8"/>
        <rFont val="Browallia New"/>
        <family val="2"/>
      </rPr>
      <t>eq)</t>
    </r>
  </si>
  <si>
    <t>ค่าการปล่อยก๊าซเรือนกระจกสำหรับการจัดการขยะประเภทเศษอาหารด้วยวิธีการฝังกลบ (ประเภทของหลุมฝังกลบไม่มีระบบจัดการ ลึกมากกว่า 5 เมตร)</t>
  </si>
  <si>
    <t>ค่าการปล่อยก๊าซเรือนกระจกสำหรับการจัดการขยะประเภทกิ่งไม้ ใบไม้ด้วยวิธีการฝังกลบ (ประเภทของหลุมฝังกลบไม่มีระบบจัดการ ลึกมากกว่า 5 เมตร)</t>
  </si>
  <si>
    <t>T-VER-TOOL-WASTE-01 Version 7 การคำนวณการปล่อยก๊าซเรือนกระจกจากหลุมฝังกลบขยะมูลฝอยชุมชน</t>
  </si>
  <si>
    <t>T-VER-METH-WM-03 Version 08
การผลิตปุ๋ยหรือสารปรับปรุงดินจากขยะอินทรีย์, GWP IPCC Fifth Assessment. Report</t>
  </si>
  <si>
    <r>
      <t>ปริมาณการลดการปล่อย
ก๊าซเรือนกระจก 
(kgCO</t>
    </r>
    <r>
      <rPr>
        <vertAlign val="subscript"/>
        <sz val="16"/>
        <color indexed="8"/>
        <rFont val="Browallia New"/>
        <family val="2"/>
      </rPr>
      <t>2</t>
    </r>
    <r>
      <rPr>
        <sz val="16"/>
        <color indexed="8"/>
        <rFont val="Browallia New"/>
        <family val="2"/>
      </rPr>
      <t>eq)</t>
    </r>
  </si>
  <si>
    <r>
      <t>ปริมาณการปล่อย
ก๊าซเรือนกระจกจากกรณีฐาน (kgCO</t>
    </r>
    <r>
      <rPr>
        <vertAlign val="subscript"/>
        <sz val="16"/>
        <color indexed="8"/>
        <rFont val="Browallia New"/>
        <family val="2"/>
      </rPr>
      <t>2</t>
    </r>
    <r>
      <rPr>
        <sz val="16"/>
        <color indexed="8"/>
        <rFont val="Browallia New"/>
        <family val="2"/>
      </rPr>
      <t>eq)</t>
    </r>
  </si>
  <si>
    <r>
      <t>EF</t>
    </r>
    <r>
      <rPr>
        <vertAlign val="subscript"/>
        <sz val="16"/>
        <color theme="1"/>
        <rFont val="Browallia New"/>
        <family val="2"/>
      </rPr>
      <t>elec</t>
    </r>
  </si>
  <si>
    <t xml:space="preserve">               2) ค่าศักยภาพทำให้โลกร้อน (GWP) ของก๊าซมีเทน เท่ากับ 28 และก๊าซไนตรัสออกไซด์ เท่ากับ 265 (อ้างอิง IPCC Fifth Assessment. Report (AR5))</t>
  </si>
  <si>
    <t xml:space="preserve">ค่าการปล่อยก๊าซเรือนกระจกจากระบบสายส่ง สำหรับผู้ใช้ไฟฟ้า </t>
  </si>
  <si>
    <t>ปริมาณไฟฟ้าที่ใช้ในการดำเนินกิจกรรม 
(กิโลวัตต์-ชั่วโมง)</t>
  </si>
  <si>
    <r>
      <t>ปริมาณการปล่อยก๊าซเรือนกระจกจากการดำเนินโครงการ (kgCO</t>
    </r>
    <r>
      <rPr>
        <vertAlign val="subscript"/>
        <sz val="16"/>
        <rFont val="Browallia New"/>
        <family val="2"/>
      </rPr>
      <t>2</t>
    </r>
    <r>
      <rPr>
        <sz val="16"/>
        <rFont val="Browallia New"/>
        <family val="2"/>
      </rPr>
      <t>eq)</t>
    </r>
  </si>
  <si>
    <r>
      <t>ปริมาณการลด
การปล่อยก๊าซเรือนกระจก (kgCO</t>
    </r>
    <r>
      <rPr>
        <vertAlign val="subscript"/>
        <sz val="16"/>
        <color indexed="8"/>
        <rFont val="Browallia New"/>
        <family val="2"/>
      </rPr>
      <t>2</t>
    </r>
    <r>
      <rPr>
        <sz val="16"/>
        <color indexed="8"/>
        <rFont val="Browallia New"/>
        <family val="2"/>
      </rPr>
      <t>eq)</t>
    </r>
  </si>
  <si>
    <t xml:space="preserve">1. มีการคัดแยกขยะอินทรีย์ ได้แก่ กิ่งไม้ใบไม้ และ/หรือเศษอาหาร เพื่อรวบรวมนำมาหมักให้เกิดการย่อยสลายโดยจุลินทรีย์ </t>
  </si>
  <si>
    <t xml:space="preserve">   แบบใช้อากาศ เพื่อให้ได้สารอินทรีย์ที่มีคุณสมบัติในการบำรุงดิน</t>
  </si>
  <si>
    <r>
      <t>ปริมาณ
การปล่อยก๊าซ
เรือนกระจกกรณีฐาน
(kgCO</t>
    </r>
    <r>
      <rPr>
        <b/>
        <vertAlign val="subscript"/>
        <sz val="14"/>
        <color indexed="8"/>
        <rFont val="Browallia New"/>
        <family val="2"/>
      </rPr>
      <t>2</t>
    </r>
    <r>
      <rPr>
        <b/>
        <sz val="14"/>
        <color indexed="8"/>
        <rFont val="Browallia New"/>
        <family val="2"/>
      </rPr>
      <t>eq)</t>
    </r>
  </si>
  <si>
    <t>28/5/2568</t>
  </si>
  <si>
    <t>EFCH4_compost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</si>
</sst>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_-* #,##0_-;\-* #,##0_-;_-* &quot;-&quot;??_-;_-@_-"/>
    <numFmt numFmtId="166" formatCode="#,##0.0000"/>
  </numFmts>
  <fonts count="24">
    <font>
      <sz val="11"/>
      <color theme="1"/>
      <name val="Calibri"/>
      <family val="2"/>
      <charset val="222"/>
      <scheme val="minor"/>
    </font>
    <font>
      <sz val="11"/>
      <color indexed="8"/>
      <name val="Tahoma"/>
      <family val="2"/>
      <charset val="222"/>
    </font>
    <font>
      <sz val="16"/>
      <color indexed="8"/>
      <name val="Browallia New"/>
      <family val="2"/>
    </font>
    <font>
      <vertAlign val="subscript"/>
      <sz val="16"/>
      <color indexed="8"/>
      <name val="Browallia New"/>
      <family val="2"/>
    </font>
    <font>
      <sz val="16"/>
      <name val="Browallia New"/>
      <family val="2"/>
    </font>
    <font>
      <b/>
      <vertAlign val="subscript"/>
      <sz val="14"/>
      <color indexed="8"/>
      <name val="Browallia New"/>
      <family val="2"/>
    </font>
    <font>
      <b/>
      <sz val="14"/>
      <color indexed="8"/>
      <name val="Browallia New"/>
      <family val="2"/>
    </font>
    <font>
      <b/>
      <sz val="16"/>
      <color indexed="8"/>
      <name val="Browallia New"/>
      <family val="2"/>
    </font>
    <font>
      <b/>
      <sz val="16"/>
      <color indexed="10"/>
      <name val="Browallia New"/>
      <family val="2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scheme val="minor"/>
    </font>
    <font>
      <sz val="16"/>
      <color theme="1"/>
      <name val="Browallia New"/>
      <family val="2"/>
    </font>
    <font>
      <sz val="16"/>
      <color rgb="FFFF0000"/>
      <name val="Browallia New"/>
      <family val="2"/>
    </font>
    <font>
      <b/>
      <sz val="16"/>
      <color theme="1"/>
      <name val="Browallia New"/>
      <family val="2"/>
    </font>
    <font>
      <sz val="16"/>
      <color rgb="FF000000"/>
      <name val="Browallia New"/>
      <family val="2"/>
    </font>
    <font>
      <b/>
      <u/>
      <sz val="16"/>
      <color theme="1"/>
      <name val="Browallia New"/>
      <family val="2"/>
    </font>
    <font>
      <b/>
      <u/>
      <sz val="20"/>
      <color theme="1"/>
      <name val="Browallia New"/>
      <family val="2"/>
    </font>
    <font>
      <sz val="16"/>
      <color rgb="FF0070C0"/>
      <name val="Browallia New"/>
      <family val="2"/>
    </font>
    <font>
      <b/>
      <sz val="14"/>
      <color theme="1"/>
      <name val="Browallia New"/>
      <family val="2"/>
    </font>
    <font>
      <b/>
      <sz val="20"/>
      <color theme="1"/>
      <name val="Browallia New"/>
      <family val="2"/>
    </font>
    <font>
      <b/>
      <sz val="18"/>
      <color theme="1"/>
      <name val="Browallia New"/>
      <family val="2"/>
    </font>
    <font>
      <vertAlign val="subscript"/>
      <sz val="16"/>
      <color theme="1"/>
      <name val="Browallia New"/>
      <family val="2"/>
    </font>
    <font>
      <vertAlign val="subscript"/>
      <sz val="16"/>
      <name val="Browallia New"/>
      <family val="2"/>
    </font>
    <font>
      <sz val="16"/>
      <color rgb="FF0000FF"/>
      <name val="Browallia New"/>
      <family val="2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89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CFFCC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9" fillId="0" borderId="0" applyFont="0" applyFill="0" applyBorder="0" applyAlignment="0" applyProtection="0"/>
    <xf numFmtId="0" fontId="10" fillId="0" borderId="0"/>
    <xf numFmtId="164" fontId="1" fillId="0" borderId="0" applyFont="0" applyFill="0" applyBorder="0" applyAlignment="0" applyProtection="0"/>
  </cellStyleXfs>
  <cellXfs count="152">
    <xf numFmtId="0" fontId="0" fillId="0" borderId="0" xfId="0"/>
    <xf numFmtId="0" fontId="11" fillId="2" borderId="1" xfId="0" applyFont="1" applyFill="1" applyBorder="1" applyAlignment="1">
      <alignment horizontal="center" vertical="center"/>
    </xf>
    <xf numFmtId="0" fontId="11" fillId="0" borderId="0" xfId="0" applyFont="1"/>
    <xf numFmtId="0" fontId="11" fillId="0" borderId="3" xfId="0" applyFont="1" applyBorder="1"/>
    <xf numFmtId="0" fontId="11" fillId="0" borderId="4" xfId="0" applyFont="1" applyBorder="1"/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11" fillId="0" borderId="8" xfId="0" applyFont="1" applyBorder="1"/>
    <xf numFmtId="0" fontId="11" fillId="0" borderId="9" xfId="0" applyFont="1" applyBorder="1" applyAlignment="1">
      <alignment wrapText="1"/>
    </xf>
    <xf numFmtId="0" fontId="11" fillId="0" borderId="10" xfId="0" applyFont="1" applyBorder="1" applyAlignment="1">
      <alignment wrapText="1"/>
    </xf>
    <xf numFmtId="0" fontId="11" fillId="0" borderId="11" xfId="0" applyFont="1" applyBorder="1"/>
    <xf numFmtId="0" fontId="11" fillId="0" borderId="0" xfId="0" applyFont="1" applyAlignment="1">
      <alignment wrapText="1"/>
    </xf>
    <xf numFmtId="0" fontId="11" fillId="0" borderId="12" xfId="0" applyFont="1" applyBorder="1" applyAlignment="1">
      <alignment wrapText="1"/>
    </xf>
    <xf numFmtId="0" fontId="11" fillId="0" borderId="13" xfId="0" applyFont="1" applyBorder="1"/>
    <xf numFmtId="0" fontId="11" fillId="0" borderId="14" xfId="0" applyFont="1" applyBorder="1" applyAlignment="1">
      <alignment wrapText="1"/>
    </xf>
    <xf numFmtId="0" fontId="11" fillId="0" borderId="15" xfId="0" applyFont="1" applyBorder="1" applyAlignment="1">
      <alignment wrapText="1"/>
    </xf>
    <xf numFmtId="0" fontId="11" fillId="0" borderId="16" xfId="0" applyFont="1" applyBorder="1"/>
    <xf numFmtId="0" fontId="11" fillId="0" borderId="17" xfId="0" applyFont="1" applyBorder="1"/>
    <xf numFmtId="0" fontId="11" fillId="0" borderId="18" xfId="0" applyFont="1" applyBorder="1"/>
    <xf numFmtId="0" fontId="14" fillId="0" borderId="1" xfId="0" applyFont="1" applyBorder="1" applyAlignment="1">
      <alignment horizontal="center" vertical="center"/>
    </xf>
    <xf numFmtId="0" fontId="11" fillId="0" borderId="6" xfId="0" applyFont="1" applyBorder="1"/>
    <xf numFmtId="0" fontId="11" fillId="0" borderId="7" xfId="0" applyFont="1" applyBorder="1"/>
    <xf numFmtId="0" fontId="11" fillId="0" borderId="5" xfId="0" applyFont="1" applyBorder="1" applyAlignment="1">
      <alignment vertical="top"/>
    </xf>
    <xf numFmtId="0" fontId="13" fillId="0" borderId="1" xfId="0" applyFont="1" applyBorder="1"/>
    <xf numFmtId="0" fontId="13" fillId="0" borderId="5" xfId="0" applyFont="1" applyBorder="1"/>
    <xf numFmtId="0" fontId="12" fillId="0" borderId="0" xfId="0" applyFont="1" applyProtection="1">
      <protection locked="0"/>
    </xf>
    <xf numFmtId="0" fontId="12" fillId="0" borderId="0" xfId="0" applyFont="1" applyAlignment="1" applyProtection="1">
      <alignment horizontal="center"/>
      <protection locked="0"/>
    </xf>
    <xf numFmtId="0" fontId="11" fillId="0" borderId="2" xfId="0" applyFont="1" applyBorder="1" applyAlignment="1">
      <alignment horizontal="center"/>
    </xf>
    <xf numFmtId="0" fontId="18" fillId="0" borderId="2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11" fillId="10" borderId="8" xfId="0" applyFont="1" applyFill="1" applyBorder="1"/>
    <xf numFmtId="0" fontId="11" fillId="10" borderId="9" xfId="0" applyFont="1" applyFill="1" applyBorder="1"/>
    <xf numFmtId="0" fontId="11" fillId="10" borderId="10" xfId="0" applyFont="1" applyFill="1" applyBorder="1"/>
    <xf numFmtId="0" fontId="11" fillId="10" borderId="13" xfId="0" applyFont="1" applyFill="1" applyBorder="1"/>
    <xf numFmtId="0" fontId="11" fillId="10" borderId="14" xfId="0" applyFont="1" applyFill="1" applyBorder="1"/>
    <xf numFmtId="0" fontId="11" fillId="10" borderId="15" xfId="0" applyFont="1" applyFill="1" applyBorder="1"/>
    <xf numFmtId="14" fontId="4" fillId="0" borderId="2" xfId="0" applyNumberFormat="1" applyFont="1" applyBorder="1" applyAlignment="1" applyProtection="1">
      <alignment horizontal="center"/>
      <protection locked="0"/>
    </xf>
    <xf numFmtId="0" fontId="13" fillId="10" borderId="1" xfId="0" applyFont="1" applyFill="1" applyBorder="1"/>
    <xf numFmtId="0" fontId="13" fillId="10" borderId="1" xfId="0" applyFont="1" applyFill="1" applyBorder="1" applyAlignment="1">
      <alignment vertical="center"/>
    </xf>
    <xf numFmtId="0" fontId="13" fillId="10" borderId="1" xfId="0" applyFont="1" applyFill="1" applyBorder="1" applyProtection="1">
      <protection locked="0"/>
    </xf>
    <xf numFmtId="0" fontId="11" fillId="0" borderId="0" xfId="0" applyFont="1" applyProtection="1">
      <protection locked="0"/>
    </xf>
    <xf numFmtId="0" fontId="13" fillId="10" borderId="1" xfId="0" applyFont="1" applyFill="1" applyBorder="1" applyAlignment="1" applyProtection="1">
      <alignment vertical="center"/>
      <protection locked="0"/>
    </xf>
    <xf numFmtId="0" fontId="13" fillId="10" borderId="1" xfId="0" applyFont="1" applyFill="1" applyBorder="1" applyAlignment="1" applyProtection="1">
      <alignment horizontal="center"/>
      <protection locked="0"/>
    </xf>
    <xf numFmtId="0" fontId="11" fillId="0" borderId="3" xfId="0" applyFont="1" applyBorder="1" applyAlignment="1" applyProtection="1">
      <alignment horizontal="center"/>
      <protection locked="0"/>
    </xf>
    <xf numFmtId="0" fontId="13" fillId="0" borderId="0" xfId="0" applyFont="1" applyProtection="1">
      <protection locked="0"/>
    </xf>
    <xf numFmtId="0" fontId="13" fillId="0" borderId="0" xfId="0" applyFont="1" applyAlignment="1" applyProtection="1">
      <alignment horizontal="center"/>
      <protection locked="0"/>
    </xf>
    <xf numFmtId="0" fontId="17" fillId="0" borderId="4" xfId="0" applyFont="1" applyBorder="1" applyAlignment="1" applyProtection="1">
      <alignment horizontal="center"/>
      <protection locked="0"/>
    </xf>
    <xf numFmtId="0" fontId="11" fillId="0" borderId="3" xfId="0" applyFont="1" applyBorder="1" applyProtection="1">
      <protection locked="0"/>
    </xf>
    <xf numFmtId="0" fontId="11" fillId="0" borderId="4" xfId="0" applyFont="1" applyBorder="1" applyProtection="1">
      <protection locked="0"/>
    </xf>
    <xf numFmtId="0" fontId="13" fillId="3" borderId="1" xfId="0" applyFont="1" applyFill="1" applyBorder="1" applyAlignment="1" applyProtection="1">
      <alignment horizontal="center" vertical="center" wrapText="1"/>
      <protection locked="0"/>
    </xf>
    <xf numFmtId="0" fontId="11" fillId="0" borderId="21" xfId="0" applyFont="1" applyBorder="1" applyAlignment="1" applyProtection="1">
      <alignment horizontal="center"/>
      <protection locked="0"/>
    </xf>
    <xf numFmtId="165" fontId="11" fillId="0" borderId="1" xfId="1" applyNumberFormat="1" applyFont="1" applyBorder="1" applyProtection="1">
      <protection locked="0"/>
    </xf>
    <xf numFmtId="0" fontId="13" fillId="3" borderId="19" xfId="0" applyFont="1" applyFill="1" applyBorder="1" applyAlignment="1" applyProtection="1">
      <alignment horizontal="center"/>
      <protection locked="0"/>
    </xf>
    <xf numFmtId="165" fontId="11" fillId="3" borderId="20" xfId="1" applyNumberFormat="1" applyFont="1" applyFill="1" applyBorder="1" applyProtection="1">
      <protection locked="0"/>
    </xf>
    <xf numFmtId="0" fontId="11" fillId="0" borderId="16" xfId="0" applyFont="1" applyBorder="1" applyProtection="1">
      <protection locked="0"/>
    </xf>
    <xf numFmtId="0" fontId="11" fillId="0" borderId="17" xfId="0" applyFont="1" applyBorder="1" applyProtection="1">
      <protection locked="0"/>
    </xf>
    <xf numFmtId="0" fontId="11" fillId="0" borderId="18" xfId="0" applyFont="1" applyBorder="1" applyProtection="1">
      <protection locked="0"/>
    </xf>
    <xf numFmtId="164" fontId="11" fillId="10" borderId="1" xfId="1" applyFont="1" applyFill="1" applyBorder="1" applyProtection="1"/>
    <xf numFmtId="164" fontId="11" fillId="10" borderId="2" xfId="1" applyFont="1" applyFill="1" applyBorder="1" applyProtection="1"/>
    <xf numFmtId="164" fontId="11" fillId="3" borderId="20" xfId="1" applyFont="1" applyFill="1" applyBorder="1" applyProtection="1"/>
    <xf numFmtId="0" fontId="11" fillId="3" borderId="20" xfId="0" applyFont="1" applyFill="1" applyBorder="1"/>
    <xf numFmtId="0" fontId="13" fillId="13" borderId="1" xfId="0" applyFont="1" applyFill="1" applyBorder="1" applyAlignment="1" applyProtection="1">
      <alignment horizontal="left" vertical="center"/>
      <protection locked="0"/>
    </xf>
    <xf numFmtId="0" fontId="11" fillId="13" borderId="6" xfId="0" applyFont="1" applyFill="1" applyBorder="1" applyProtection="1">
      <protection locked="0"/>
    </xf>
    <xf numFmtId="0" fontId="11" fillId="13" borderId="7" xfId="0" applyFont="1" applyFill="1" applyBorder="1" applyProtection="1">
      <protection locked="0"/>
    </xf>
    <xf numFmtId="14" fontId="4" fillId="0" borderId="2" xfId="0" applyNumberFormat="1" applyFont="1" applyBorder="1" applyAlignment="1">
      <alignment horizontal="center"/>
    </xf>
    <xf numFmtId="0" fontId="13" fillId="0" borderId="0" xfId="0" applyFont="1"/>
    <xf numFmtId="0" fontId="15" fillId="0" borderId="0" xfId="0" applyFont="1"/>
    <xf numFmtId="0" fontId="20" fillId="10" borderId="1" xfId="0" quotePrefix="1" applyFont="1" applyFill="1" applyBorder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1" fillId="9" borderId="0" xfId="0" applyFont="1" applyFill="1"/>
    <xf numFmtId="0" fontId="11" fillId="6" borderId="0" xfId="0" applyFont="1" applyFill="1"/>
    <xf numFmtId="0" fontId="11" fillId="7" borderId="0" xfId="0" applyFont="1" applyFill="1"/>
    <xf numFmtId="0" fontId="11" fillId="0" borderId="0" xfId="0" applyFont="1" applyAlignment="1">
      <alignment horizontal="left" vertical="top" wrapText="1"/>
    </xf>
    <xf numFmtId="0" fontId="11" fillId="0" borderId="0" xfId="0" quotePrefix="1" applyFont="1" applyAlignment="1">
      <alignment vertical="top"/>
    </xf>
    <xf numFmtId="0" fontId="15" fillId="0" borderId="0" xfId="0" applyFont="1" applyAlignment="1">
      <alignment vertical="center"/>
    </xf>
    <xf numFmtId="0" fontId="13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 wrapText="1"/>
    </xf>
    <xf numFmtId="166" fontId="11" fillId="10" borderId="1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3" fontId="11" fillId="0" borderId="0" xfId="0" applyNumberFormat="1" applyFont="1" applyAlignment="1">
      <alignment horizontal="center" vertical="center"/>
    </xf>
    <xf numFmtId="0" fontId="13" fillId="10" borderId="1" xfId="0" quotePrefix="1" applyFont="1" applyFill="1" applyBorder="1" applyAlignment="1">
      <alignment horizontal="center" vertical="center"/>
    </xf>
    <xf numFmtId="0" fontId="11" fillId="9" borderId="0" xfId="0" quotePrefix="1" applyFont="1" applyFill="1" applyAlignment="1">
      <alignment vertical="center"/>
    </xf>
    <xf numFmtId="0" fontId="11" fillId="6" borderId="0" xfId="0" quotePrefix="1" applyFont="1" applyFill="1" applyAlignment="1">
      <alignment vertical="center"/>
    </xf>
    <xf numFmtId="0" fontId="11" fillId="7" borderId="0" xfId="0" quotePrefix="1" applyFont="1" applyFill="1" applyAlignment="1">
      <alignment vertical="center"/>
    </xf>
    <xf numFmtId="0" fontId="11" fillId="4" borderId="0" xfId="0" applyFont="1" applyFill="1" applyAlignment="1">
      <alignment horizontal="center" vertical="center" wrapText="1"/>
    </xf>
    <xf numFmtId="0" fontId="11" fillId="5" borderId="0" xfId="0" applyFont="1" applyFill="1" applyAlignment="1">
      <alignment horizontal="center" vertical="center" wrapText="1"/>
    </xf>
    <xf numFmtId="0" fontId="11" fillId="8" borderId="0" xfId="0" applyFont="1" applyFill="1" applyAlignment="1">
      <alignment horizontal="center" vertical="center" wrapText="1"/>
    </xf>
    <xf numFmtId="0" fontId="11" fillId="11" borderId="1" xfId="0" applyFont="1" applyFill="1" applyBorder="1" applyAlignment="1">
      <alignment horizontal="center" vertical="center" wrapText="1"/>
    </xf>
    <xf numFmtId="164" fontId="20" fillId="15" borderId="1" xfId="0" applyNumberFormat="1" applyFont="1" applyFill="1" applyBorder="1" applyAlignment="1">
      <alignment vertical="center"/>
    </xf>
    <xf numFmtId="165" fontId="23" fillId="0" borderId="1" xfId="1" applyNumberFormat="1" applyFont="1" applyBorder="1" applyProtection="1">
      <protection locked="0"/>
    </xf>
    <xf numFmtId="0" fontId="11" fillId="0" borderId="6" xfId="0" applyFont="1" applyBorder="1" applyAlignment="1">
      <alignment vertical="center"/>
    </xf>
    <xf numFmtId="0" fontId="11" fillId="0" borderId="22" xfId="0" applyFont="1" applyBorder="1" applyAlignment="1">
      <alignment horizontal="center"/>
    </xf>
    <xf numFmtId="0" fontId="11" fillId="0" borderId="23" xfId="0" applyFont="1" applyBorder="1" applyAlignment="1">
      <alignment horizontal="center"/>
    </xf>
    <xf numFmtId="0" fontId="11" fillId="0" borderId="24" xfId="0" applyFont="1" applyBorder="1" applyAlignment="1">
      <alignment horizontal="center"/>
    </xf>
    <xf numFmtId="0" fontId="13" fillId="11" borderId="8" xfId="0" applyFont="1" applyFill="1" applyBorder="1" applyAlignment="1">
      <alignment horizontal="left" vertical="center" wrapText="1"/>
    </xf>
    <xf numFmtId="0" fontId="13" fillId="11" borderId="6" xfId="0" applyFont="1" applyFill="1" applyBorder="1" applyAlignment="1">
      <alignment horizontal="left" vertical="center" wrapText="1"/>
    </xf>
    <xf numFmtId="0" fontId="13" fillId="11" borderId="7" xfId="0" applyFont="1" applyFill="1" applyBorder="1" applyAlignment="1">
      <alignment horizontal="left" vertical="center" wrapText="1"/>
    </xf>
    <xf numFmtId="0" fontId="13" fillId="11" borderId="9" xfId="0" applyFont="1" applyFill="1" applyBorder="1" applyAlignment="1">
      <alignment horizontal="left" vertical="center" wrapText="1"/>
    </xf>
    <xf numFmtId="0" fontId="13" fillId="11" borderId="10" xfId="0" applyFont="1" applyFill="1" applyBorder="1" applyAlignment="1">
      <alignment horizontal="left" vertical="center" wrapText="1"/>
    </xf>
    <xf numFmtId="0" fontId="19" fillId="0" borderId="25" xfId="0" applyFont="1" applyBorder="1" applyAlignment="1">
      <alignment horizontal="center" vertical="center"/>
    </xf>
    <xf numFmtId="0" fontId="12" fillId="0" borderId="5" xfId="0" applyFont="1" applyBorder="1" applyAlignment="1" applyProtection="1">
      <alignment horizontal="left"/>
      <protection locked="0"/>
    </xf>
    <xf numFmtId="0" fontId="12" fillId="0" borderId="6" xfId="0" applyFont="1" applyBorder="1" applyAlignment="1" applyProtection="1">
      <alignment horizontal="left"/>
      <protection locked="0"/>
    </xf>
    <xf numFmtId="0" fontId="12" fillId="0" borderId="7" xfId="0" applyFont="1" applyBorder="1" applyAlignment="1" applyProtection="1">
      <alignment horizontal="left"/>
      <protection locked="0"/>
    </xf>
    <xf numFmtId="0" fontId="13" fillId="0" borderId="5" xfId="0" applyFont="1" applyBorder="1" applyAlignment="1">
      <alignment horizontal="left" vertical="center"/>
    </xf>
    <xf numFmtId="0" fontId="13" fillId="0" borderId="6" xfId="0" applyFont="1" applyBorder="1" applyAlignment="1">
      <alignment horizontal="left" vertical="center"/>
    </xf>
    <xf numFmtId="0" fontId="13" fillId="0" borderId="7" xfId="0" applyFont="1" applyBorder="1" applyAlignment="1">
      <alignment horizontal="left" vertical="center"/>
    </xf>
    <xf numFmtId="0" fontId="12" fillId="0" borderId="5" xfId="0" applyFont="1" applyBorder="1" applyProtection="1">
      <protection locked="0"/>
    </xf>
    <xf numFmtId="0" fontId="12" fillId="0" borderId="6" xfId="0" applyFont="1" applyBorder="1" applyProtection="1">
      <protection locked="0"/>
    </xf>
    <xf numFmtId="0" fontId="13" fillId="0" borderId="5" xfId="0" applyFont="1" applyBorder="1" applyAlignment="1">
      <alignment horizontal="center"/>
    </xf>
    <xf numFmtId="0" fontId="13" fillId="0" borderId="7" xfId="0" applyFont="1" applyBorder="1" applyAlignment="1">
      <alignment horizontal="center"/>
    </xf>
    <xf numFmtId="0" fontId="12" fillId="0" borderId="6" xfId="0" applyFont="1" applyBorder="1" applyAlignment="1" applyProtection="1">
      <alignment horizontal="center"/>
      <protection locked="0"/>
    </xf>
    <xf numFmtId="0" fontId="12" fillId="0" borderId="7" xfId="0" applyFont="1" applyBorder="1" applyAlignment="1" applyProtection="1">
      <alignment horizontal="center"/>
      <protection locked="0"/>
    </xf>
    <xf numFmtId="0" fontId="13" fillId="11" borderId="5" xfId="0" applyFont="1" applyFill="1" applyBorder="1" applyAlignment="1">
      <alignment horizontal="left" vertical="center"/>
    </xf>
    <xf numFmtId="0" fontId="13" fillId="11" borderId="6" xfId="0" applyFont="1" applyFill="1" applyBorder="1" applyAlignment="1">
      <alignment horizontal="left" vertical="center"/>
    </xf>
    <xf numFmtId="0" fontId="13" fillId="11" borderId="7" xfId="0" applyFont="1" applyFill="1" applyBorder="1" applyAlignment="1">
      <alignment horizontal="left" vertical="center"/>
    </xf>
    <xf numFmtId="0" fontId="13" fillId="12" borderId="30" xfId="0" applyFont="1" applyFill="1" applyBorder="1" applyAlignment="1" applyProtection="1">
      <alignment horizontal="center"/>
      <protection locked="0"/>
    </xf>
    <xf numFmtId="0" fontId="13" fillId="12" borderId="31" xfId="0" applyFont="1" applyFill="1" applyBorder="1" applyAlignment="1" applyProtection="1">
      <alignment horizontal="center"/>
      <protection locked="0"/>
    </xf>
    <xf numFmtId="0" fontId="13" fillId="12" borderId="32" xfId="0" applyFont="1" applyFill="1" applyBorder="1" applyAlignment="1" applyProtection="1">
      <alignment horizontal="center"/>
      <protection locked="0"/>
    </xf>
    <xf numFmtId="0" fontId="11" fillId="0" borderId="22" xfId="0" applyFont="1" applyBorder="1" applyAlignment="1" applyProtection="1">
      <alignment horizontal="center"/>
      <protection locked="0"/>
    </xf>
    <xf numFmtId="0" fontId="11" fillId="0" borderId="23" xfId="0" applyFont="1" applyBorder="1" applyAlignment="1" applyProtection="1">
      <alignment horizontal="center"/>
      <protection locked="0"/>
    </xf>
    <xf numFmtId="0" fontId="11" fillId="0" borderId="24" xfId="0" applyFont="1" applyBorder="1" applyAlignment="1" applyProtection="1">
      <alignment horizontal="center"/>
      <protection locked="0"/>
    </xf>
    <xf numFmtId="0" fontId="19" fillId="0" borderId="25" xfId="0" applyFont="1" applyBorder="1" applyAlignment="1" applyProtection="1">
      <alignment horizontal="center" vertical="center"/>
      <protection locked="0"/>
    </xf>
    <xf numFmtId="0" fontId="13" fillId="0" borderId="5" xfId="0" applyFont="1" applyBorder="1" applyAlignment="1" applyProtection="1">
      <alignment horizontal="left" vertical="center"/>
      <protection locked="0"/>
    </xf>
    <xf numFmtId="0" fontId="13" fillId="0" borderId="6" xfId="0" applyFont="1" applyBorder="1" applyAlignment="1" applyProtection="1">
      <alignment horizontal="left" vertical="center"/>
      <protection locked="0"/>
    </xf>
    <xf numFmtId="0" fontId="13" fillId="0" borderId="7" xfId="0" applyFont="1" applyBorder="1" applyAlignment="1" applyProtection="1">
      <alignment horizontal="left" vertical="center"/>
      <protection locked="0"/>
    </xf>
    <xf numFmtId="0" fontId="13" fillId="3" borderId="22" xfId="0" applyFont="1" applyFill="1" applyBorder="1" applyAlignment="1" applyProtection="1">
      <alignment horizontal="center" vertical="center"/>
      <protection locked="0"/>
    </xf>
    <xf numFmtId="0" fontId="13" fillId="3" borderId="24" xfId="0" applyFont="1" applyFill="1" applyBorder="1" applyAlignment="1" applyProtection="1">
      <alignment horizontal="center" vertical="center"/>
      <protection locked="0"/>
    </xf>
    <xf numFmtId="0" fontId="18" fillId="3" borderId="25" xfId="0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center" vertical="center" wrapText="1"/>
    </xf>
    <xf numFmtId="0" fontId="18" fillId="3" borderId="33" xfId="0" applyFont="1" applyFill="1" applyBorder="1" applyAlignment="1">
      <alignment horizontal="center" vertical="center" wrapText="1"/>
    </xf>
    <xf numFmtId="0" fontId="18" fillId="3" borderId="2" xfId="0" applyFont="1" applyFill="1" applyBorder="1" applyAlignment="1">
      <alignment horizontal="center" vertical="center" wrapText="1"/>
    </xf>
    <xf numFmtId="0" fontId="13" fillId="3" borderId="26" xfId="0" applyFont="1" applyFill="1" applyBorder="1" applyAlignment="1" applyProtection="1">
      <alignment horizontal="center" vertical="center"/>
      <protection locked="0"/>
    </xf>
    <xf numFmtId="0" fontId="13" fillId="3" borderId="27" xfId="0" applyFont="1" applyFill="1" applyBorder="1" applyAlignment="1" applyProtection="1">
      <alignment horizontal="center" vertical="center"/>
      <protection locked="0"/>
    </xf>
    <xf numFmtId="0" fontId="13" fillId="14" borderId="28" xfId="0" applyFont="1" applyFill="1" applyBorder="1" applyAlignment="1" applyProtection="1">
      <alignment horizontal="center" vertical="center" wrapText="1"/>
      <protection locked="0"/>
    </xf>
    <xf numFmtId="0" fontId="13" fillId="14" borderId="29" xfId="0" applyFont="1" applyFill="1" applyBorder="1" applyAlignment="1" applyProtection="1">
      <alignment horizontal="center" vertical="center" wrapText="1"/>
      <protection locked="0"/>
    </xf>
    <xf numFmtId="0" fontId="11" fillId="5" borderId="1" xfId="0" applyFont="1" applyFill="1" applyBorder="1" applyAlignment="1">
      <alignment horizontal="center" vertical="center" wrapText="1"/>
    </xf>
    <xf numFmtId="0" fontId="4" fillId="14" borderId="1" xfId="0" applyFont="1" applyFill="1" applyBorder="1" applyAlignment="1">
      <alignment horizontal="center" vertical="center" wrapText="1"/>
    </xf>
    <xf numFmtId="164" fontId="20" fillId="0" borderId="1" xfId="0" applyNumberFormat="1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12" fillId="0" borderId="5" xfId="0" applyFont="1" applyBorder="1" applyAlignment="1">
      <alignment horizontal="left"/>
    </xf>
    <xf numFmtId="0" fontId="12" fillId="0" borderId="6" xfId="0" applyFont="1" applyBorder="1" applyAlignment="1">
      <alignment horizontal="left"/>
    </xf>
    <xf numFmtId="0" fontId="12" fillId="0" borderId="7" xfId="0" applyFont="1" applyBorder="1" applyAlignment="1">
      <alignment horizontal="left"/>
    </xf>
    <xf numFmtId="0" fontId="12" fillId="0" borderId="5" xfId="0" applyFont="1" applyBorder="1"/>
    <xf numFmtId="0" fontId="12" fillId="0" borderId="6" xfId="0" applyFont="1" applyBorder="1"/>
    <xf numFmtId="0" fontId="13" fillId="10" borderId="5" xfId="0" applyFont="1" applyFill="1" applyBorder="1" applyAlignment="1">
      <alignment horizontal="center"/>
    </xf>
    <xf numFmtId="0" fontId="13" fillId="10" borderId="7" xfId="0" applyFont="1" applyFill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7" xfId="0" applyFont="1" applyBorder="1" applyAlignment="1">
      <alignment horizontal="center"/>
    </xf>
  </cellXfs>
  <cellStyles count="4">
    <cellStyle name="Comma" xfId="1" builtinId="3"/>
    <cellStyle name="Normal" xfId="0" builtinId="0"/>
    <cellStyle name="Normal 2" xfId="2" xr:uid="{00000000-0005-0000-0000-000002000000}"/>
    <cellStyle name="เครื่องหมายจุลภาค 2" xfId="3" xr:uid="{00000000-0005-0000-0000-000003000000}"/>
  </cellStyles>
  <dxfs count="0"/>
  <tableStyles count="0" defaultTableStyle="TableStyleMedium9" defaultPivotStyle="PivotStyleLight16"/>
  <colors>
    <mruColors>
      <color rgb="FF0000FF"/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0</xdr:row>
      <xdr:rowOff>190500</xdr:rowOff>
    </xdr:from>
    <xdr:to>
      <xdr:col>1</xdr:col>
      <xdr:colOff>0</xdr:colOff>
      <xdr:row>2</xdr:row>
      <xdr:rowOff>126365</xdr:rowOff>
    </xdr:to>
    <xdr:pic>
      <xdr:nvPicPr>
        <xdr:cNvPr id="1060" name="Picture 1" descr="LOGO-LESS final.jpg">
          <a:extLst>
            <a:ext uri="{FF2B5EF4-FFF2-40B4-BE49-F238E27FC236}">
              <a16:creationId xmlns:a16="http://schemas.microsoft.com/office/drawing/2014/main" id="{00000000-0008-0000-0000-000024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190500"/>
          <a:ext cx="66294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0</xdr:row>
      <xdr:rowOff>190500</xdr:rowOff>
    </xdr:from>
    <xdr:to>
      <xdr:col>1</xdr:col>
      <xdr:colOff>0</xdr:colOff>
      <xdr:row>2</xdr:row>
      <xdr:rowOff>137160</xdr:rowOff>
    </xdr:to>
    <xdr:pic>
      <xdr:nvPicPr>
        <xdr:cNvPr id="14366" name="Picture 1" descr="LOGO-LESS final.jpg">
          <a:extLst>
            <a:ext uri="{FF2B5EF4-FFF2-40B4-BE49-F238E27FC236}">
              <a16:creationId xmlns:a16="http://schemas.microsoft.com/office/drawing/2014/main" id="{00000000-0008-0000-0100-00001E3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190500"/>
          <a:ext cx="66294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0</xdr:row>
      <xdr:rowOff>190500</xdr:rowOff>
    </xdr:from>
    <xdr:to>
      <xdr:col>1</xdr:col>
      <xdr:colOff>0</xdr:colOff>
      <xdr:row>2</xdr:row>
      <xdr:rowOff>137160</xdr:rowOff>
    </xdr:to>
    <xdr:pic>
      <xdr:nvPicPr>
        <xdr:cNvPr id="2" name="Picture 1" descr="LOGO-LESS final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190500"/>
          <a:ext cx="66294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L97"/>
  <sheetViews>
    <sheetView tabSelected="1" zoomScaleNormal="100" workbookViewId="0">
      <selection activeCell="L4" sqref="L4"/>
    </sheetView>
  </sheetViews>
  <sheetFormatPr defaultColWidth="8.90625" defaultRowHeight="22.5"/>
  <cols>
    <col min="1" max="1" width="10.08984375" style="2" customWidth="1"/>
    <col min="2" max="2" width="17.6328125" style="2" customWidth="1"/>
    <col min="3" max="9" width="8.90625" style="2"/>
    <col min="10" max="10" width="11.90625" style="2" customWidth="1"/>
    <col min="11" max="11" width="14" style="2" customWidth="1"/>
    <col min="12" max="12" width="12.26953125" style="2" customWidth="1"/>
    <col min="13" max="16384" width="8.90625" style="2"/>
  </cols>
  <sheetData>
    <row r="1" spans="1:12" ht="34.75" customHeight="1">
      <c r="A1" s="95"/>
      <c r="B1" s="103" t="s">
        <v>0</v>
      </c>
      <c r="C1" s="103"/>
      <c r="D1" s="103"/>
      <c r="E1" s="103"/>
      <c r="F1" s="103"/>
      <c r="G1" s="103"/>
      <c r="H1" s="103"/>
      <c r="I1" s="103"/>
      <c r="J1" s="103"/>
      <c r="K1" s="38" t="s">
        <v>25</v>
      </c>
      <c r="L1" s="29" t="s">
        <v>28</v>
      </c>
    </row>
    <row r="2" spans="1:12" ht="25.75" customHeight="1">
      <c r="A2" s="96"/>
      <c r="B2" s="39" t="s">
        <v>5</v>
      </c>
      <c r="C2" s="107" t="s">
        <v>29</v>
      </c>
      <c r="D2" s="108"/>
      <c r="E2" s="108"/>
      <c r="F2" s="108"/>
      <c r="G2" s="108"/>
      <c r="H2" s="108"/>
      <c r="I2" s="108"/>
      <c r="J2" s="109"/>
      <c r="K2" s="38" t="s">
        <v>26</v>
      </c>
      <c r="L2" s="28">
        <v>9</v>
      </c>
    </row>
    <row r="3" spans="1:12" ht="25.75" customHeight="1">
      <c r="A3" s="96"/>
      <c r="B3" s="38" t="s">
        <v>3</v>
      </c>
      <c r="C3" s="104" t="s">
        <v>14</v>
      </c>
      <c r="D3" s="105"/>
      <c r="E3" s="105"/>
      <c r="F3" s="105"/>
      <c r="G3" s="105"/>
      <c r="H3" s="105"/>
      <c r="I3" s="105"/>
      <c r="J3" s="106"/>
      <c r="K3" s="38" t="s">
        <v>1</v>
      </c>
      <c r="L3" s="28">
        <v>1</v>
      </c>
    </row>
    <row r="4" spans="1:12" ht="25.75" customHeight="1">
      <c r="A4" s="97"/>
      <c r="B4" s="38" t="s">
        <v>4</v>
      </c>
      <c r="C4" s="110" t="s">
        <v>14</v>
      </c>
      <c r="D4" s="111"/>
      <c r="E4" s="111"/>
      <c r="F4" s="111"/>
      <c r="G4" s="112" t="s">
        <v>15</v>
      </c>
      <c r="H4" s="113"/>
      <c r="I4" s="114" t="s">
        <v>14</v>
      </c>
      <c r="J4" s="115"/>
      <c r="K4" s="38" t="s">
        <v>2</v>
      </c>
      <c r="L4" s="37" t="s">
        <v>77</v>
      </c>
    </row>
    <row r="5" spans="1:12" ht="25.75" customHeight="1">
      <c r="A5" s="3"/>
      <c r="L5" s="4"/>
    </row>
    <row r="6" spans="1:12" ht="25.75" customHeight="1">
      <c r="A6" s="3"/>
      <c r="B6" s="116" t="s">
        <v>16</v>
      </c>
      <c r="C6" s="117"/>
      <c r="D6" s="117"/>
      <c r="E6" s="117"/>
      <c r="F6" s="117"/>
      <c r="G6" s="117"/>
      <c r="H6" s="117"/>
      <c r="I6" s="117"/>
      <c r="J6" s="117"/>
      <c r="K6" s="118"/>
      <c r="L6" s="4"/>
    </row>
    <row r="7" spans="1:12" ht="25.75" customHeight="1">
      <c r="A7" s="3"/>
      <c r="B7" s="5" t="s">
        <v>17</v>
      </c>
      <c r="C7" s="6"/>
      <c r="D7" s="6"/>
      <c r="E7" s="6"/>
      <c r="F7" s="6"/>
      <c r="G7" s="6"/>
      <c r="H7" s="6"/>
      <c r="I7" s="6"/>
      <c r="J7" s="6"/>
      <c r="K7" s="7"/>
      <c r="L7" s="4"/>
    </row>
    <row r="8" spans="1:12" ht="25.75" customHeight="1">
      <c r="A8" s="3"/>
      <c r="L8" s="4"/>
    </row>
    <row r="9" spans="1:12" ht="25.75" customHeight="1">
      <c r="A9" s="3"/>
      <c r="B9" s="98" t="s">
        <v>6</v>
      </c>
      <c r="C9" s="99"/>
      <c r="D9" s="99"/>
      <c r="E9" s="99"/>
      <c r="F9" s="99"/>
      <c r="G9" s="99"/>
      <c r="H9" s="99"/>
      <c r="I9" s="99"/>
      <c r="J9" s="99"/>
      <c r="K9" s="100"/>
      <c r="L9" s="4"/>
    </row>
    <row r="10" spans="1:12" ht="25.75" customHeight="1">
      <c r="A10" s="3"/>
      <c r="B10" s="8" t="s">
        <v>74</v>
      </c>
      <c r="C10" s="9"/>
      <c r="D10" s="9"/>
      <c r="E10" s="9"/>
      <c r="F10" s="9"/>
      <c r="G10" s="9"/>
      <c r="H10" s="9"/>
      <c r="I10" s="9"/>
      <c r="J10" s="9"/>
      <c r="K10" s="10"/>
      <c r="L10" s="4"/>
    </row>
    <row r="11" spans="1:12" ht="25.75" customHeight="1">
      <c r="A11" s="3"/>
      <c r="B11" s="11" t="s">
        <v>75</v>
      </c>
      <c r="C11" s="12"/>
      <c r="D11" s="12"/>
      <c r="E11" s="12"/>
      <c r="F11" s="12"/>
      <c r="G11" s="12"/>
      <c r="H11" s="12"/>
      <c r="I11" s="12"/>
      <c r="J11" s="12"/>
      <c r="K11" s="13"/>
      <c r="L11" s="4"/>
    </row>
    <row r="12" spans="1:12" ht="25.75" customHeight="1">
      <c r="A12" s="3"/>
      <c r="B12" s="14" t="s">
        <v>30</v>
      </c>
      <c r="C12" s="15"/>
      <c r="D12" s="15"/>
      <c r="E12" s="15"/>
      <c r="F12" s="15"/>
      <c r="G12" s="15"/>
      <c r="H12" s="15"/>
      <c r="I12" s="15"/>
      <c r="J12" s="15"/>
      <c r="K12" s="16"/>
      <c r="L12" s="4"/>
    </row>
    <row r="13" spans="1:12" ht="25.75" customHeight="1">
      <c r="A13" s="3"/>
      <c r="L13" s="4"/>
    </row>
    <row r="14" spans="1:12" ht="25.75" customHeight="1">
      <c r="A14" s="3"/>
      <c r="B14" s="98" t="s">
        <v>21</v>
      </c>
      <c r="C14" s="101"/>
      <c r="D14" s="101"/>
      <c r="E14" s="101"/>
      <c r="F14" s="101"/>
      <c r="G14" s="101"/>
      <c r="H14" s="101"/>
      <c r="I14" s="101"/>
      <c r="J14" s="101"/>
      <c r="K14" s="102"/>
      <c r="L14" s="4"/>
    </row>
    <row r="15" spans="1:12" ht="25.75" customHeight="1">
      <c r="A15" s="3"/>
      <c r="B15" s="24" t="s">
        <v>19</v>
      </c>
      <c r="C15" s="25" t="s">
        <v>20</v>
      </c>
      <c r="D15" s="21"/>
      <c r="E15" s="21"/>
      <c r="F15" s="21"/>
      <c r="G15" s="21"/>
      <c r="H15" s="21"/>
      <c r="I15" s="21"/>
      <c r="J15" s="21"/>
      <c r="K15" s="22"/>
      <c r="L15" s="4"/>
    </row>
    <row r="16" spans="1:12" ht="25.75" customHeight="1">
      <c r="A16" s="3"/>
      <c r="B16" s="20" t="s">
        <v>18</v>
      </c>
      <c r="C16" s="23" t="s">
        <v>55</v>
      </c>
      <c r="D16" s="21"/>
      <c r="E16" s="21"/>
      <c r="F16" s="21"/>
      <c r="G16" s="21"/>
      <c r="H16" s="21"/>
      <c r="I16" s="21"/>
      <c r="J16" s="21"/>
      <c r="K16" s="22"/>
      <c r="L16" s="4"/>
    </row>
    <row r="17" spans="1:12" ht="25.75" customHeight="1">
      <c r="A17" s="3"/>
      <c r="L17" s="4"/>
    </row>
    <row r="18" spans="1:12" ht="20" customHeight="1">
      <c r="B18" s="98" t="s">
        <v>31</v>
      </c>
      <c r="C18" s="101"/>
      <c r="D18" s="101"/>
      <c r="E18" s="101"/>
      <c r="F18" s="101"/>
      <c r="G18" s="101"/>
      <c r="H18" s="101"/>
      <c r="I18" s="101"/>
      <c r="J18" s="101"/>
      <c r="K18" s="102"/>
      <c r="L18" s="4"/>
    </row>
    <row r="19" spans="1:12" ht="29.4" customHeight="1">
      <c r="B19" s="24" t="s">
        <v>19</v>
      </c>
      <c r="C19" s="25" t="s">
        <v>20</v>
      </c>
      <c r="D19" s="21"/>
      <c r="E19" s="21"/>
      <c r="F19" s="21"/>
      <c r="G19" s="21"/>
      <c r="H19" s="21"/>
      <c r="I19" s="21"/>
      <c r="J19" s="21"/>
      <c r="K19" s="22"/>
      <c r="L19" s="4"/>
    </row>
    <row r="20" spans="1:12" ht="27.65" customHeight="1">
      <c r="B20" s="30" t="s">
        <v>32</v>
      </c>
      <c r="C20" s="94" t="s">
        <v>57</v>
      </c>
      <c r="D20" s="21"/>
      <c r="E20" s="21"/>
      <c r="F20" s="21"/>
      <c r="G20" s="21"/>
      <c r="H20" s="21"/>
      <c r="I20" s="21"/>
      <c r="J20" s="21"/>
      <c r="K20" s="22"/>
      <c r="L20" s="4"/>
    </row>
    <row r="21" spans="1:12" ht="27.65" customHeight="1">
      <c r="B21" s="30" t="s">
        <v>33</v>
      </c>
      <c r="C21" s="94" t="s">
        <v>57</v>
      </c>
      <c r="D21" s="21"/>
      <c r="E21" s="21"/>
      <c r="F21" s="21"/>
      <c r="G21" s="21"/>
      <c r="H21" s="21"/>
      <c r="I21" s="21"/>
      <c r="J21" s="21"/>
      <c r="K21" s="22"/>
      <c r="L21" s="4"/>
    </row>
    <row r="22" spans="1:12" ht="29.4" customHeight="1">
      <c r="B22" s="1" t="s">
        <v>34</v>
      </c>
      <c r="C22" s="94" t="s">
        <v>56</v>
      </c>
      <c r="D22" s="21"/>
      <c r="E22" s="21"/>
      <c r="F22" s="21"/>
      <c r="G22" s="21"/>
      <c r="H22" s="21"/>
      <c r="I22" s="21"/>
      <c r="J22" s="21"/>
      <c r="K22" s="22"/>
      <c r="L22" s="4"/>
    </row>
    <row r="23" spans="1:12" ht="19.75" customHeight="1">
      <c r="L23" s="4"/>
    </row>
    <row r="24" spans="1:12" ht="22.75" customHeight="1">
      <c r="B24" s="31" t="s">
        <v>45</v>
      </c>
      <c r="C24" s="32"/>
      <c r="D24" s="32"/>
      <c r="E24" s="32"/>
      <c r="F24" s="32"/>
      <c r="G24" s="32"/>
      <c r="H24" s="32"/>
      <c r="I24" s="32"/>
      <c r="J24" s="32"/>
      <c r="K24" s="33"/>
      <c r="L24" s="4"/>
    </row>
    <row r="25" spans="1:12" ht="22.75" customHeight="1">
      <c r="B25" s="34" t="s">
        <v>54</v>
      </c>
      <c r="C25" s="35"/>
      <c r="D25" s="35"/>
      <c r="E25" s="35"/>
      <c r="F25" s="35"/>
      <c r="G25" s="35"/>
      <c r="H25" s="35"/>
      <c r="I25" s="35"/>
      <c r="J25" s="35"/>
      <c r="K25" s="36"/>
      <c r="L25" s="4"/>
    </row>
    <row r="26" spans="1:12" ht="20" customHeight="1" thickBot="1">
      <c r="A26" s="18"/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9"/>
    </row>
    <row r="27" spans="1:12" ht="20" customHeight="1"/>
    <row r="28" spans="1:12" ht="20" customHeight="1"/>
    <row r="29" spans="1:12" ht="20" customHeight="1"/>
    <row r="92" spans="1:12">
      <c r="A92" s="3"/>
      <c r="L92" s="4"/>
    </row>
    <row r="93" spans="1:12">
      <c r="A93" s="3"/>
      <c r="L93" s="4"/>
    </row>
    <row r="94" spans="1:12">
      <c r="A94" s="3"/>
      <c r="L94" s="4"/>
    </row>
    <row r="95" spans="1:12">
      <c r="A95" s="3"/>
      <c r="L95" s="4"/>
    </row>
    <row r="96" spans="1:12">
      <c r="A96" s="3"/>
      <c r="L96" s="4"/>
    </row>
    <row r="97" spans="1:12" ht="23" thickBot="1">
      <c r="A97" s="17"/>
      <c r="B97" s="18"/>
      <c r="C97" s="18"/>
      <c r="D97" s="18"/>
      <c r="E97" s="18"/>
      <c r="F97" s="18"/>
      <c r="G97" s="18"/>
      <c r="H97" s="18"/>
      <c r="I97" s="18"/>
      <c r="J97" s="18"/>
      <c r="K97" s="18"/>
      <c r="L97" s="19"/>
    </row>
  </sheetData>
  <sheetProtection algorithmName="SHA-512" hashValue="C4DynjL+D6Br/91vsmLE2jV8Gsun+VJlD6pPH0cJ8BGlF4kTjq7IowsnXIKLughQ+pCD+8yPpaUutItO3WRDrg==" saltValue="8cod9g0ee4LCEWgwokNlmw==" spinCount="100000" sheet="1" objects="1" scenarios="1"/>
  <customSheetViews>
    <customSheetView guid="{4A84D616-4AC1-4199-B962-FE0AC76EE94A}" showPageBreaks="1" view="pageLayout">
      <selection activeCell="B7" sqref="B7:K8"/>
      <pageMargins left="0.7" right="0.7" top="0.75" bottom="0.75" header="0.3" footer="0.3"/>
      <pageSetup paperSize="9" orientation="landscape" horizontalDpi="1200" verticalDpi="1200" r:id="rId1"/>
    </customSheetView>
  </customSheetViews>
  <mergeCells count="11">
    <mergeCell ref="B18:K18"/>
    <mergeCell ref="C4:F4"/>
    <mergeCell ref="G4:H4"/>
    <mergeCell ref="I4:J4"/>
    <mergeCell ref="B6:K6"/>
    <mergeCell ref="A1:A4"/>
    <mergeCell ref="B9:K9"/>
    <mergeCell ref="B14:K14"/>
    <mergeCell ref="B1:J1"/>
    <mergeCell ref="C3:J3"/>
    <mergeCell ref="C2:J2"/>
  </mergeCells>
  <pageMargins left="0.7" right="0.7" top="0.75" bottom="0.75" header="0.3" footer="0.3"/>
  <pageSetup paperSize="9" orientation="landscape" horizontalDpi="1200" verticalDpi="120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</sheetPr>
  <dimension ref="A1:I109"/>
  <sheetViews>
    <sheetView zoomScaleNormal="100" workbookViewId="0">
      <selection activeCell="N4" sqref="N4"/>
    </sheetView>
  </sheetViews>
  <sheetFormatPr defaultColWidth="8.90625" defaultRowHeight="22.5"/>
  <cols>
    <col min="1" max="1" width="10.08984375" style="41" customWidth="1"/>
    <col min="2" max="2" width="17.6328125" style="41" customWidth="1"/>
    <col min="3" max="4" width="16.7265625" style="41" customWidth="1"/>
    <col min="5" max="5" width="20.81640625" style="41" customWidth="1"/>
    <col min="6" max="6" width="18.26953125" style="41" customWidth="1"/>
    <col min="7" max="7" width="17.1796875" style="41" customWidth="1"/>
    <col min="8" max="8" width="18.90625" style="41" customWidth="1"/>
    <col min="9" max="9" width="11.08984375" style="41" customWidth="1"/>
    <col min="10" max="16384" width="8.90625" style="41"/>
  </cols>
  <sheetData>
    <row r="1" spans="1:9" ht="34.75" customHeight="1">
      <c r="A1" s="122"/>
      <c r="B1" s="125" t="s">
        <v>0</v>
      </c>
      <c r="C1" s="125"/>
      <c r="D1" s="125"/>
      <c r="E1" s="125"/>
      <c r="F1" s="125"/>
      <c r="G1" s="125"/>
      <c r="H1" s="38" t="s">
        <v>25</v>
      </c>
      <c r="I1" s="29" t="str">
        <f>+ลักษณะกิจกรรม!L1</f>
        <v>LESS-WM-03</v>
      </c>
    </row>
    <row r="2" spans="1:9" ht="25.75" customHeight="1">
      <c r="A2" s="123"/>
      <c r="B2" s="42" t="s">
        <v>5</v>
      </c>
      <c r="C2" s="126" t="str">
        <f>+ลักษณะกิจกรรม!C2</f>
        <v>การผลิตปุ๋ยหมักหรือสารปรับปรุงดินจากขยะอินทรีย์</v>
      </c>
      <c r="D2" s="127"/>
      <c r="E2" s="127"/>
      <c r="F2" s="127"/>
      <c r="G2" s="128"/>
      <c r="H2" s="38" t="s">
        <v>26</v>
      </c>
      <c r="I2" s="28">
        <f>+ลักษณะกิจกรรม!L2</f>
        <v>9</v>
      </c>
    </row>
    <row r="3" spans="1:9" ht="25.75" customHeight="1">
      <c r="A3" s="123"/>
      <c r="B3" s="40" t="s">
        <v>3</v>
      </c>
      <c r="C3" s="104" t="str">
        <f>+ลักษณะกิจกรรม!C3</f>
        <v>กรอกข้อมูล</v>
      </c>
      <c r="D3" s="105"/>
      <c r="E3" s="105"/>
      <c r="F3" s="105"/>
      <c r="G3" s="106"/>
      <c r="H3" s="38" t="s">
        <v>1</v>
      </c>
      <c r="I3" s="28">
        <v>2</v>
      </c>
    </row>
    <row r="4" spans="1:9" ht="25.75" customHeight="1">
      <c r="A4" s="124"/>
      <c r="B4" s="40" t="s">
        <v>4</v>
      </c>
      <c r="C4" s="110" t="str">
        <f>+ลักษณะกิจกรรม!C4</f>
        <v>กรอกข้อมูล</v>
      </c>
      <c r="D4" s="111"/>
      <c r="E4" s="43" t="s">
        <v>15</v>
      </c>
      <c r="F4" s="114" t="str">
        <f>+ลักษณะกิจกรรม!I4</f>
        <v>กรอกข้อมูล</v>
      </c>
      <c r="G4" s="115"/>
      <c r="H4" s="38" t="s">
        <v>2</v>
      </c>
      <c r="I4" s="65" t="str">
        <f>+ลักษณะกิจกรรม!L4</f>
        <v>28/5/2568</v>
      </c>
    </row>
    <row r="5" spans="1:9" ht="25.75" customHeight="1" thickBot="1">
      <c r="A5" s="44"/>
      <c r="B5" s="45"/>
      <c r="C5" s="26"/>
      <c r="D5" s="26"/>
      <c r="E5" s="46"/>
      <c r="F5" s="27"/>
      <c r="G5" s="27"/>
      <c r="H5" s="45"/>
      <c r="I5" s="47"/>
    </row>
    <row r="6" spans="1:9" ht="25.75" customHeight="1" thickBot="1">
      <c r="A6" s="48"/>
      <c r="B6" s="119" t="s">
        <v>58</v>
      </c>
      <c r="C6" s="120"/>
      <c r="D6" s="120"/>
      <c r="E6" s="120"/>
      <c r="F6" s="120"/>
      <c r="G6" s="120"/>
      <c r="H6" s="121"/>
      <c r="I6" s="49"/>
    </row>
    <row r="7" spans="1:9" ht="25.75" customHeight="1">
      <c r="A7" s="48"/>
      <c r="B7" s="129" t="s">
        <v>7</v>
      </c>
      <c r="C7" s="135" t="s">
        <v>35</v>
      </c>
      <c r="D7" s="136"/>
      <c r="E7" s="137" t="s">
        <v>71</v>
      </c>
      <c r="F7" s="131" t="s">
        <v>76</v>
      </c>
      <c r="G7" s="131" t="s">
        <v>60</v>
      </c>
      <c r="H7" s="133" t="s">
        <v>61</v>
      </c>
      <c r="I7" s="49"/>
    </row>
    <row r="8" spans="1:9" ht="85.25" customHeight="1">
      <c r="A8" s="48"/>
      <c r="B8" s="130"/>
      <c r="C8" s="50" t="s">
        <v>48</v>
      </c>
      <c r="D8" s="50" t="s">
        <v>49</v>
      </c>
      <c r="E8" s="138"/>
      <c r="F8" s="132"/>
      <c r="G8" s="132"/>
      <c r="H8" s="134"/>
      <c r="I8" s="49"/>
    </row>
    <row r="9" spans="1:9" ht="25.75" customHeight="1">
      <c r="A9" s="48"/>
      <c r="B9" s="51">
        <v>1</v>
      </c>
      <c r="C9" s="93">
        <v>2000</v>
      </c>
      <c r="D9" s="93">
        <v>1000</v>
      </c>
      <c r="E9" s="93">
        <v>50</v>
      </c>
      <c r="F9" s="58">
        <f>+($C9*อ้างอิง!$G$8)+(ข้อมูลกิจกรรม!$D9*อ้างอิง!$G$9)</f>
        <v>2110.9870000000001</v>
      </c>
      <c r="G9" s="58">
        <f>+(($C9+$D9)*(อ้างอิง!$G$10+อ้างอิง!$G$11))+(ข้อมูลกิจกรรม!$E9*อ้างอิง!$G$12)</f>
        <v>350.41000000000008</v>
      </c>
      <c r="H9" s="59">
        <f>+F9-G9</f>
        <v>1760.577</v>
      </c>
      <c r="I9" s="49"/>
    </row>
    <row r="10" spans="1:9" ht="25.75" customHeight="1">
      <c r="A10" s="48"/>
      <c r="B10" s="51">
        <v>2</v>
      </c>
      <c r="C10" s="93">
        <v>1000</v>
      </c>
      <c r="D10" s="93"/>
      <c r="E10" s="93"/>
      <c r="F10" s="58">
        <f>+($C10*อ้างอิง!$G$8)+(ข้อมูลกิจกรรม!$D10*อ้างอิง!$G$9)</f>
        <v>573.8549999999999</v>
      </c>
      <c r="G10" s="58">
        <f>+(($C10+$D10)*(อ้างอิง!$G$10+อ้างอิง!$G$11))+(ข้อมูลกิจกรรม!$E10*อ้างอิง!$G$12)</f>
        <v>109.00000000000001</v>
      </c>
      <c r="H10" s="59">
        <f t="shared" ref="H10:H28" si="0">+F10-G10</f>
        <v>464.8549999999999</v>
      </c>
      <c r="I10" s="49"/>
    </row>
    <row r="11" spans="1:9" ht="25.75" customHeight="1">
      <c r="A11" s="48"/>
      <c r="B11" s="51">
        <v>3</v>
      </c>
      <c r="C11" s="93"/>
      <c r="D11" s="93"/>
      <c r="E11" s="93"/>
      <c r="F11" s="58">
        <f>+($C11*อ้างอิง!$G$8)+(ข้อมูลกิจกรรม!$D11*อ้างอิง!$G$9)</f>
        <v>0</v>
      </c>
      <c r="G11" s="58">
        <f>+(($C11+$D11)*(อ้างอิง!$G$10+อ้างอิง!$G$11))+(ข้อมูลกิจกรรม!$E11*อ้างอิง!$G$12)</f>
        <v>0</v>
      </c>
      <c r="H11" s="59">
        <f t="shared" si="0"/>
        <v>0</v>
      </c>
      <c r="I11" s="49"/>
    </row>
    <row r="12" spans="1:9" ht="25.75" customHeight="1">
      <c r="A12" s="48"/>
      <c r="B12" s="51">
        <v>4</v>
      </c>
      <c r="C12" s="52"/>
      <c r="D12" s="52"/>
      <c r="E12" s="52"/>
      <c r="F12" s="58">
        <f>+($C12*อ้างอิง!$G$8)+(ข้อมูลกิจกรรม!$D12*อ้างอิง!$G$9)</f>
        <v>0</v>
      </c>
      <c r="G12" s="58">
        <f>+(($C12+$D12)*(อ้างอิง!$G$10+อ้างอิง!$G$11))+(ข้อมูลกิจกรรม!$E12*อ้างอิง!$G$12)</f>
        <v>0</v>
      </c>
      <c r="H12" s="59">
        <f t="shared" ref="H12:H21" si="1">+F12-G12</f>
        <v>0</v>
      </c>
      <c r="I12" s="49"/>
    </row>
    <row r="13" spans="1:9" ht="25.75" customHeight="1">
      <c r="A13" s="48"/>
      <c r="B13" s="51">
        <v>5</v>
      </c>
      <c r="C13" s="52"/>
      <c r="D13" s="52"/>
      <c r="E13" s="52"/>
      <c r="F13" s="58">
        <f>+($C13*อ้างอิง!$G$8)+(ข้อมูลกิจกรรม!$D13*อ้างอิง!$G$9)</f>
        <v>0</v>
      </c>
      <c r="G13" s="58">
        <f>+(($C13+$D13)*(อ้างอิง!$G$10+อ้างอิง!$G$11))+(ข้อมูลกิจกรรม!$E13*อ้างอิง!$G$12)</f>
        <v>0</v>
      </c>
      <c r="H13" s="59">
        <f t="shared" si="1"/>
        <v>0</v>
      </c>
      <c r="I13" s="49"/>
    </row>
    <row r="14" spans="1:9" ht="25.75" customHeight="1">
      <c r="A14" s="48"/>
      <c r="B14" s="51">
        <v>6</v>
      </c>
      <c r="C14" s="52"/>
      <c r="D14" s="52"/>
      <c r="E14" s="52"/>
      <c r="F14" s="58">
        <f>+($C14*อ้างอิง!$G$8)+(ข้อมูลกิจกรรม!$D14*อ้างอิง!$G$9)</f>
        <v>0</v>
      </c>
      <c r="G14" s="58">
        <f>+(($C14+$D14)*(อ้างอิง!$G$10+อ้างอิง!$G$11))+(ข้อมูลกิจกรรม!$E14*อ้างอิง!$G$12)</f>
        <v>0</v>
      </c>
      <c r="H14" s="59">
        <f t="shared" si="1"/>
        <v>0</v>
      </c>
      <c r="I14" s="49"/>
    </row>
    <row r="15" spans="1:9" ht="25.75" customHeight="1">
      <c r="A15" s="48"/>
      <c r="B15" s="51">
        <v>7</v>
      </c>
      <c r="C15" s="52"/>
      <c r="D15" s="52"/>
      <c r="E15" s="52"/>
      <c r="F15" s="58">
        <f>+($C15*อ้างอิง!$G$8)+(ข้อมูลกิจกรรม!$D15*อ้างอิง!$G$9)</f>
        <v>0</v>
      </c>
      <c r="G15" s="58">
        <f>+(($C15+$D15)*(อ้างอิง!$G$10+อ้างอิง!$G$11))+(ข้อมูลกิจกรรม!$E15*อ้างอิง!$G$12)</f>
        <v>0</v>
      </c>
      <c r="H15" s="59">
        <f t="shared" si="1"/>
        <v>0</v>
      </c>
      <c r="I15" s="49"/>
    </row>
    <row r="16" spans="1:9" ht="25.75" customHeight="1">
      <c r="A16" s="48"/>
      <c r="B16" s="51">
        <v>8</v>
      </c>
      <c r="C16" s="52"/>
      <c r="D16" s="52"/>
      <c r="E16" s="52"/>
      <c r="F16" s="58">
        <f>+($C16*อ้างอิง!$G$8)+(ข้อมูลกิจกรรม!$D16*อ้างอิง!$G$9)</f>
        <v>0</v>
      </c>
      <c r="G16" s="58">
        <f>+(($C16+$D16)*(อ้างอิง!$G$10+อ้างอิง!$G$11))+(ข้อมูลกิจกรรม!$E16*อ้างอิง!$G$12)</f>
        <v>0</v>
      </c>
      <c r="H16" s="59">
        <f t="shared" si="1"/>
        <v>0</v>
      </c>
      <c r="I16" s="49"/>
    </row>
    <row r="17" spans="1:9" ht="25.75" customHeight="1">
      <c r="A17" s="48"/>
      <c r="B17" s="51">
        <v>9</v>
      </c>
      <c r="C17" s="52"/>
      <c r="D17" s="52"/>
      <c r="E17" s="52"/>
      <c r="F17" s="58">
        <f>+($C17*อ้างอิง!$G$8)+(ข้อมูลกิจกรรม!$D17*อ้างอิง!$G$9)</f>
        <v>0</v>
      </c>
      <c r="G17" s="58">
        <f>+(($C17+$D17)*(อ้างอิง!$G$10+อ้างอิง!$G$11))+(ข้อมูลกิจกรรม!$E17*อ้างอิง!$G$12)</f>
        <v>0</v>
      </c>
      <c r="H17" s="59">
        <f t="shared" si="1"/>
        <v>0</v>
      </c>
      <c r="I17" s="49"/>
    </row>
    <row r="18" spans="1:9" ht="25.75" customHeight="1">
      <c r="A18" s="48"/>
      <c r="B18" s="51">
        <v>10</v>
      </c>
      <c r="C18" s="52"/>
      <c r="D18" s="52"/>
      <c r="E18" s="52"/>
      <c r="F18" s="58">
        <f>+($C18*อ้างอิง!$G$8)+(ข้อมูลกิจกรรม!$D18*อ้างอิง!$G$9)</f>
        <v>0</v>
      </c>
      <c r="G18" s="58">
        <f>+(($C18+$D18)*(อ้างอิง!$G$10+อ้างอิง!$G$11))+(ข้อมูลกิจกรรม!$E18*อ้างอิง!$G$12)</f>
        <v>0</v>
      </c>
      <c r="H18" s="59">
        <f t="shared" si="1"/>
        <v>0</v>
      </c>
      <c r="I18" s="49"/>
    </row>
    <row r="19" spans="1:9" ht="25.75" customHeight="1">
      <c r="A19" s="48"/>
      <c r="B19" s="51">
        <v>11</v>
      </c>
      <c r="C19" s="52"/>
      <c r="D19" s="52"/>
      <c r="E19" s="52"/>
      <c r="F19" s="58">
        <f>+($C19*อ้างอิง!$G$8)+(ข้อมูลกิจกรรม!$D19*อ้างอิง!$G$9)</f>
        <v>0</v>
      </c>
      <c r="G19" s="58">
        <f>+(($C19+$D19)*(อ้างอิง!$G$10+อ้างอิง!$G$11))+(ข้อมูลกิจกรรม!$E19*อ้างอิง!$G$12)</f>
        <v>0</v>
      </c>
      <c r="H19" s="59">
        <f t="shared" si="1"/>
        <v>0</v>
      </c>
      <c r="I19" s="49"/>
    </row>
    <row r="20" spans="1:9" ht="25.75" customHeight="1">
      <c r="A20" s="48"/>
      <c r="B20" s="51">
        <v>12</v>
      </c>
      <c r="C20" s="52"/>
      <c r="D20" s="52"/>
      <c r="E20" s="52"/>
      <c r="F20" s="58">
        <f>+($C20*อ้างอิง!$G$8)+(ข้อมูลกิจกรรม!$D20*อ้างอิง!$G$9)</f>
        <v>0</v>
      </c>
      <c r="G20" s="58">
        <f>+(($C20+$D20)*(อ้างอิง!$G$10+อ้างอิง!$G$11))+(ข้อมูลกิจกรรม!$E20*อ้างอิง!$G$12)</f>
        <v>0</v>
      </c>
      <c r="H20" s="59">
        <f t="shared" si="1"/>
        <v>0</v>
      </c>
      <c r="I20" s="49"/>
    </row>
    <row r="21" spans="1:9" ht="25.75" customHeight="1">
      <c r="A21" s="48"/>
      <c r="B21" s="51">
        <v>13</v>
      </c>
      <c r="C21" s="52"/>
      <c r="D21" s="52"/>
      <c r="E21" s="52"/>
      <c r="F21" s="58">
        <f>+($C21*อ้างอิง!$G$8)+(ข้อมูลกิจกรรม!$D21*อ้างอิง!$G$9)</f>
        <v>0</v>
      </c>
      <c r="G21" s="58">
        <f>+(($C21+$D21)*(อ้างอิง!$G$10+อ้างอิง!$G$11))+(ข้อมูลกิจกรรม!$E21*อ้างอิง!$G$12)</f>
        <v>0</v>
      </c>
      <c r="H21" s="59">
        <f t="shared" si="1"/>
        <v>0</v>
      </c>
      <c r="I21" s="49"/>
    </row>
    <row r="22" spans="1:9" ht="25.75" customHeight="1">
      <c r="A22" s="48"/>
      <c r="B22" s="51">
        <v>14</v>
      </c>
      <c r="C22" s="52"/>
      <c r="D22" s="52"/>
      <c r="E22" s="52"/>
      <c r="F22" s="58">
        <f>+($C22*อ้างอิง!$G$8)+(ข้อมูลกิจกรรม!$D22*อ้างอิง!$G$9)</f>
        <v>0</v>
      </c>
      <c r="G22" s="58">
        <f>+(($C22+$D22)*(อ้างอิง!$G$10+อ้างอิง!$G$11))+(ข้อมูลกิจกรรม!$E22*อ้างอิง!$G$12)</f>
        <v>0</v>
      </c>
      <c r="H22" s="59">
        <f t="shared" si="0"/>
        <v>0</v>
      </c>
      <c r="I22" s="49"/>
    </row>
    <row r="23" spans="1:9" ht="25.75" customHeight="1">
      <c r="A23" s="48"/>
      <c r="B23" s="51">
        <v>15</v>
      </c>
      <c r="C23" s="52"/>
      <c r="D23" s="52"/>
      <c r="E23" s="52"/>
      <c r="F23" s="58">
        <f>+($C23*อ้างอิง!$G$8)+(ข้อมูลกิจกรรม!$D23*อ้างอิง!$G$9)</f>
        <v>0</v>
      </c>
      <c r="G23" s="58">
        <f>+(($C23+$D23)*(อ้างอิง!$G$10+อ้างอิง!$G$11))+(ข้อมูลกิจกรรม!$E23*อ้างอิง!$G$12)</f>
        <v>0</v>
      </c>
      <c r="H23" s="59">
        <f t="shared" si="0"/>
        <v>0</v>
      </c>
      <c r="I23" s="49"/>
    </row>
    <row r="24" spans="1:9" ht="25.75" customHeight="1">
      <c r="A24" s="48"/>
      <c r="B24" s="51">
        <v>16</v>
      </c>
      <c r="C24" s="52"/>
      <c r="D24" s="52"/>
      <c r="E24" s="52"/>
      <c r="F24" s="58">
        <f>+($C24*อ้างอิง!$G$8)+(ข้อมูลกิจกรรม!$D24*อ้างอิง!$G$9)</f>
        <v>0</v>
      </c>
      <c r="G24" s="58">
        <f>+(($C24+$D24)*(อ้างอิง!$G$10+อ้างอิง!$G$11))+(ข้อมูลกิจกรรม!$E24*อ้างอิง!$G$12)</f>
        <v>0</v>
      </c>
      <c r="H24" s="59">
        <f t="shared" si="0"/>
        <v>0</v>
      </c>
      <c r="I24" s="49"/>
    </row>
    <row r="25" spans="1:9" ht="25.75" customHeight="1">
      <c r="A25" s="48"/>
      <c r="B25" s="51">
        <v>17</v>
      </c>
      <c r="C25" s="52"/>
      <c r="D25" s="52"/>
      <c r="E25" s="52"/>
      <c r="F25" s="58">
        <f>+($C25*อ้างอิง!$G$8)+(ข้อมูลกิจกรรม!$D25*อ้างอิง!$G$9)</f>
        <v>0</v>
      </c>
      <c r="G25" s="58">
        <f>+(($C25+$D25)*(อ้างอิง!$G$10+อ้างอิง!$G$11))+(ข้อมูลกิจกรรม!$E25*อ้างอิง!$G$12)</f>
        <v>0</v>
      </c>
      <c r="H25" s="59">
        <f t="shared" si="0"/>
        <v>0</v>
      </c>
      <c r="I25" s="49"/>
    </row>
    <row r="26" spans="1:9" ht="25.75" customHeight="1">
      <c r="A26" s="48"/>
      <c r="B26" s="51">
        <v>18</v>
      </c>
      <c r="C26" s="52"/>
      <c r="D26" s="52"/>
      <c r="E26" s="52"/>
      <c r="F26" s="58">
        <f>+($C26*อ้างอิง!$G$8)+(ข้อมูลกิจกรรม!$D26*อ้างอิง!$G$9)</f>
        <v>0</v>
      </c>
      <c r="G26" s="58">
        <f>+(($C26+$D26)*(อ้างอิง!$G$10+อ้างอิง!$G$11))+(ข้อมูลกิจกรรม!$E26*อ้างอิง!$G$12)</f>
        <v>0</v>
      </c>
      <c r="H26" s="59">
        <f t="shared" si="0"/>
        <v>0</v>
      </c>
      <c r="I26" s="49"/>
    </row>
    <row r="27" spans="1:9" ht="25.75" customHeight="1">
      <c r="A27" s="48"/>
      <c r="B27" s="51">
        <v>19</v>
      </c>
      <c r="C27" s="52"/>
      <c r="D27" s="52"/>
      <c r="E27" s="52"/>
      <c r="F27" s="58">
        <f>+($C27*อ้างอิง!$G$8)+(ข้อมูลกิจกรรม!$D27*อ้างอิง!$G$9)</f>
        <v>0</v>
      </c>
      <c r="G27" s="58">
        <f>+(($C27+$D27)*(อ้างอิง!$G$10+อ้างอิง!$G$11))+(ข้อมูลกิจกรรม!$E27*อ้างอิง!$G$12)</f>
        <v>0</v>
      </c>
      <c r="H27" s="59">
        <f t="shared" si="0"/>
        <v>0</v>
      </c>
      <c r="I27" s="49"/>
    </row>
    <row r="28" spans="1:9" ht="25.75" customHeight="1">
      <c r="A28" s="48"/>
      <c r="B28" s="51">
        <v>20</v>
      </c>
      <c r="C28" s="52"/>
      <c r="D28" s="52"/>
      <c r="E28" s="52"/>
      <c r="F28" s="58">
        <f>+($C28*อ้างอิง!$G$8)+(ข้อมูลกิจกรรม!$D28*อ้างอิง!$G$9)</f>
        <v>0</v>
      </c>
      <c r="G28" s="58">
        <f>+(($C28+$D28)*(อ้างอิง!$G$10+อ้างอิง!$G$11))+(ข้อมูลกิจกรรม!$E28*อ้างอิง!$G$12)</f>
        <v>0</v>
      </c>
      <c r="H28" s="59">
        <f t="shared" si="0"/>
        <v>0</v>
      </c>
      <c r="I28" s="49"/>
    </row>
    <row r="29" spans="1:9" ht="25.75" customHeight="1" thickBot="1">
      <c r="A29" s="48"/>
      <c r="B29" s="53" t="s">
        <v>8</v>
      </c>
      <c r="C29" s="54">
        <f>SUM(C9:C28)</f>
        <v>3000</v>
      </c>
      <c r="D29" s="54">
        <f>SUM(D9:D28)</f>
        <v>1000</v>
      </c>
      <c r="E29" s="54">
        <f>SUM(E9:E28)</f>
        <v>50</v>
      </c>
      <c r="F29" s="60">
        <f>SUM(F9:F28)</f>
        <v>2684.8420000000001</v>
      </c>
      <c r="G29" s="61">
        <f>SUM(G9:G28)</f>
        <v>459.41000000000008</v>
      </c>
      <c r="H29" s="60">
        <f>ROUNDDOWN(SUM(H9:H28),0)</f>
        <v>2225</v>
      </c>
      <c r="I29" s="49"/>
    </row>
    <row r="30" spans="1:9" ht="25.75" customHeight="1">
      <c r="A30" s="48"/>
      <c r="B30" s="46"/>
      <c r="I30" s="49"/>
    </row>
    <row r="31" spans="1:9" ht="25.75" customHeight="1">
      <c r="A31" s="48"/>
      <c r="B31" s="62" t="s">
        <v>52</v>
      </c>
      <c r="C31" s="63"/>
      <c r="D31" s="63"/>
      <c r="E31" s="63"/>
      <c r="F31" s="63"/>
      <c r="G31" s="63"/>
      <c r="H31" s="64"/>
      <c r="I31" s="49"/>
    </row>
    <row r="32" spans="1:9" ht="25.75" customHeight="1">
      <c r="A32" s="48"/>
      <c r="I32" s="49"/>
    </row>
    <row r="33" spans="1:9" ht="25.75" customHeight="1">
      <c r="A33" s="48"/>
      <c r="I33" s="49"/>
    </row>
    <row r="34" spans="1:9" ht="25.75" customHeight="1">
      <c r="A34" s="48"/>
      <c r="I34" s="49"/>
    </row>
    <row r="35" spans="1:9" ht="25.75" customHeight="1">
      <c r="A35" s="48"/>
      <c r="I35" s="49"/>
    </row>
    <row r="36" spans="1:9" ht="25.75" customHeight="1">
      <c r="A36" s="48"/>
      <c r="I36" s="49"/>
    </row>
    <row r="37" spans="1:9" ht="25.75" customHeight="1">
      <c r="A37" s="48"/>
      <c r="I37" s="49"/>
    </row>
    <row r="38" spans="1:9" ht="25.75" customHeight="1">
      <c r="A38" s="48"/>
      <c r="I38" s="49"/>
    </row>
    <row r="39" spans="1:9" ht="25.75" customHeight="1">
      <c r="A39" s="48"/>
      <c r="I39" s="49"/>
    </row>
    <row r="40" spans="1:9" ht="25.75" customHeight="1">
      <c r="A40" s="48"/>
      <c r="I40" s="49"/>
    </row>
    <row r="41" spans="1:9" ht="25.75" customHeight="1">
      <c r="A41" s="48"/>
      <c r="I41" s="49"/>
    </row>
    <row r="104" spans="1:9">
      <c r="A104" s="48"/>
      <c r="I104" s="49"/>
    </row>
    <row r="105" spans="1:9">
      <c r="A105" s="48"/>
      <c r="I105" s="49"/>
    </row>
    <row r="106" spans="1:9">
      <c r="A106" s="48"/>
      <c r="I106" s="49"/>
    </row>
    <row r="107" spans="1:9">
      <c r="A107" s="48"/>
      <c r="I107" s="49"/>
    </row>
    <row r="108" spans="1:9">
      <c r="A108" s="48"/>
      <c r="I108" s="49"/>
    </row>
    <row r="109" spans="1:9" ht="23" thickBot="1">
      <c r="A109" s="55"/>
      <c r="B109" s="56"/>
      <c r="C109" s="56"/>
      <c r="D109" s="56"/>
      <c r="E109" s="56"/>
      <c r="F109" s="56"/>
      <c r="G109" s="56"/>
      <c r="H109" s="56"/>
      <c r="I109" s="57"/>
    </row>
  </sheetData>
  <sheetProtection algorithmName="SHA-512" hashValue="lnCjLxT3luO993VZ1GRq6+J0iLzk4jF6K/aUcvV2Mc2mhaq4BZ+KXjTbZ4Mo9RwsJSy/6ZEhOgFjYD9OGk9W8A==" saltValue="mA+5uyJR7IlLiatGy5xQ8g==" spinCount="100000" sheet="1" objects="1" scenarios="1"/>
  <mergeCells count="13">
    <mergeCell ref="B7:B8"/>
    <mergeCell ref="F7:F8"/>
    <mergeCell ref="G7:G8"/>
    <mergeCell ref="H7:H8"/>
    <mergeCell ref="C7:D7"/>
    <mergeCell ref="E7:E8"/>
    <mergeCell ref="B6:H6"/>
    <mergeCell ref="A1:A4"/>
    <mergeCell ref="B1:G1"/>
    <mergeCell ref="C2:G2"/>
    <mergeCell ref="C3:G3"/>
    <mergeCell ref="C4:D4"/>
    <mergeCell ref="F4:G4"/>
  </mergeCells>
  <pageMargins left="0.7" right="0.7" top="0.75" bottom="0.75" header="0.3" footer="0.3"/>
  <pageSetup paperSize="9" orientation="landscape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L89"/>
  <sheetViews>
    <sheetView zoomScaleNormal="100" workbookViewId="0">
      <selection activeCell="L4" sqref="L4"/>
    </sheetView>
  </sheetViews>
  <sheetFormatPr defaultColWidth="8.90625" defaultRowHeight="22.5"/>
  <cols>
    <col min="1" max="1" width="10.08984375" style="2" customWidth="1"/>
    <col min="2" max="2" width="22.26953125" style="2" customWidth="1"/>
    <col min="3" max="5" width="8.90625" style="2"/>
    <col min="6" max="6" width="9.90625" style="2" customWidth="1"/>
    <col min="7" max="9" width="8.90625" style="2"/>
    <col min="10" max="10" width="10.36328125" style="2" customWidth="1"/>
    <col min="11" max="11" width="10.26953125" style="2" customWidth="1"/>
    <col min="12" max="12" width="12.26953125" style="2" customWidth="1"/>
    <col min="13" max="16384" width="8.90625" style="2"/>
  </cols>
  <sheetData>
    <row r="1" spans="1:12" ht="34.75" customHeight="1">
      <c r="A1" s="95"/>
      <c r="B1" s="103" t="s">
        <v>0</v>
      </c>
      <c r="C1" s="103"/>
      <c r="D1" s="103"/>
      <c r="E1" s="103"/>
      <c r="F1" s="103"/>
      <c r="G1" s="103"/>
      <c r="H1" s="103"/>
      <c r="I1" s="103"/>
      <c r="J1" s="103"/>
      <c r="K1" s="38" t="s">
        <v>25</v>
      </c>
      <c r="L1" s="29" t="s">
        <v>28</v>
      </c>
    </row>
    <row r="2" spans="1:12" ht="25.75" customHeight="1">
      <c r="A2" s="96"/>
      <c r="B2" s="39" t="s">
        <v>5</v>
      </c>
      <c r="C2" s="107" t="s">
        <v>29</v>
      </c>
      <c r="D2" s="108"/>
      <c r="E2" s="108"/>
      <c r="F2" s="108"/>
      <c r="G2" s="108"/>
      <c r="H2" s="108"/>
      <c r="I2" s="108"/>
      <c r="J2" s="109"/>
      <c r="K2" s="38" t="s">
        <v>26</v>
      </c>
      <c r="L2" s="28">
        <f>ลักษณะกิจกรรม!$L$2</f>
        <v>9</v>
      </c>
    </row>
    <row r="3" spans="1:12" ht="25.75" customHeight="1">
      <c r="A3" s="96"/>
      <c r="B3" s="38" t="s">
        <v>3</v>
      </c>
      <c r="C3" s="143" t="str">
        <f>ลักษณะกิจกรรม!$C$3</f>
        <v>กรอกข้อมูล</v>
      </c>
      <c r="D3" s="144"/>
      <c r="E3" s="144"/>
      <c r="F3" s="144"/>
      <c r="G3" s="144"/>
      <c r="H3" s="144"/>
      <c r="I3" s="144"/>
      <c r="J3" s="145"/>
      <c r="K3" s="38" t="s">
        <v>1</v>
      </c>
      <c r="L3" s="28">
        <v>3</v>
      </c>
    </row>
    <row r="4" spans="1:12" ht="25.75" customHeight="1">
      <c r="A4" s="97"/>
      <c r="B4" s="38" t="s">
        <v>4</v>
      </c>
      <c r="C4" s="146" t="str">
        <f>ลักษณะกิจกรรม!$C$4</f>
        <v>กรอกข้อมูล</v>
      </c>
      <c r="D4" s="147"/>
      <c r="E4" s="147"/>
      <c r="F4" s="147"/>
      <c r="G4" s="148" t="s">
        <v>15</v>
      </c>
      <c r="H4" s="149"/>
      <c r="I4" s="150" t="str">
        <f>ลักษณะกิจกรรม!$I$4</f>
        <v>กรอกข้อมูล</v>
      </c>
      <c r="J4" s="151"/>
      <c r="K4" s="38" t="s">
        <v>2</v>
      </c>
      <c r="L4" s="65" t="str">
        <f>+ลักษณะกิจกรรม!L4</f>
        <v>28/5/2568</v>
      </c>
    </row>
    <row r="5" spans="1:12" ht="25.75" customHeight="1">
      <c r="A5" s="3"/>
      <c r="L5" s="4"/>
    </row>
    <row r="6" spans="1:12" ht="25.75" customHeight="1">
      <c r="B6" s="66" t="str">
        <f>+ข้อมูลกิจกรรม!B6</f>
        <v>ช่วงระยะเวลาที่ขอการรับรองปริมาณก๊าซเรือนกระจกที่ลดได้  ....(ระบุช่วงเวลา วัน เดือน ปี - วัน เดือน ปี )....</v>
      </c>
      <c r="L6" s="4"/>
    </row>
    <row r="7" spans="1:12" ht="25.75" customHeight="1">
      <c r="B7" s="67"/>
      <c r="L7" s="4"/>
    </row>
    <row r="8" spans="1:12" ht="85.75" customHeight="1">
      <c r="B8" s="91" t="s">
        <v>73</v>
      </c>
      <c r="C8" s="84" t="s">
        <v>50</v>
      </c>
      <c r="D8" s="139" t="s">
        <v>67</v>
      </c>
      <c r="E8" s="139"/>
      <c r="F8" s="139"/>
      <c r="G8" s="84" t="s">
        <v>51</v>
      </c>
      <c r="H8" s="140" t="s">
        <v>72</v>
      </c>
      <c r="I8" s="140"/>
      <c r="J8" s="140"/>
      <c r="L8" s="4"/>
    </row>
    <row r="9" spans="1:12" ht="46.75" customHeight="1">
      <c r="B9" s="92">
        <f>+ข้อมูลกิจกรรม!H29</f>
        <v>2225</v>
      </c>
      <c r="C9" s="68" t="s">
        <v>50</v>
      </c>
      <c r="D9" s="141">
        <f>+ข้อมูลกิจกรรม!F29</f>
        <v>2684.8420000000001</v>
      </c>
      <c r="E9" s="142"/>
      <c r="F9" s="142"/>
      <c r="G9" s="68" t="s">
        <v>51</v>
      </c>
      <c r="H9" s="141">
        <f>+ข้อมูลกิจกรรม!G29</f>
        <v>459.41000000000008</v>
      </c>
      <c r="I9" s="142"/>
      <c r="J9" s="142"/>
      <c r="L9" s="4"/>
    </row>
    <row r="10" spans="1:12" ht="25.75" customHeight="1">
      <c r="L10" s="4"/>
    </row>
    <row r="11" spans="1:12" ht="25.75" customHeight="1">
      <c r="L11" s="4"/>
    </row>
    <row r="12" spans="1:12" ht="25.75" customHeight="1">
      <c r="L12" s="4"/>
    </row>
    <row r="13" spans="1:12" ht="25.75" customHeight="1">
      <c r="L13" s="4"/>
    </row>
    <row r="14" spans="1:12" ht="25.75" customHeight="1">
      <c r="L14" s="4"/>
    </row>
    <row r="15" spans="1:12" ht="25.75" customHeight="1">
      <c r="L15" s="4"/>
    </row>
    <row r="16" spans="1:12" ht="20" customHeight="1">
      <c r="L16" s="4"/>
    </row>
    <row r="17" spans="1:12" ht="20" customHeight="1">
      <c r="L17" s="4"/>
    </row>
    <row r="18" spans="1:12" ht="20" customHeight="1" thickBot="1">
      <c r="A18" s="18"/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9"/>
    </row>
    <row r="19" spans="1:12" ht="20" customHeight="1"/>
    <row r="20" spans="1:12" ht="20" customHeight="1"/>
    <row r="21" spans="1:12" ht="20" customHeight="1"/>
    <row r="84" spans="1:12">
      <c r="A84" s="3"/>
      <c r="L84" s="4"/>
    </row>
    <row r="85" spans="1:12">
      <c r="A85" s="3"/>
      <c r="L85" s="4"/>
    </row>
    <row r="86" spans="1:12">
      <c r="A86" s="3"/>
      <c r="L86" s="4"/>
    </row>
    <row r="87" spans="1:12">
      <c r="A87" s="3"/>
      <c r="L87" s="4"/>
    </row>
    <row r="88" spans="1:12">
      <c r="A88" s="3"/>
      <c r="L88" s="4"/>
    </row>
    <row r="89" spans="1:12" ht="23" thickBot="1">
      <c r="A89" s="17"/>
      <c r="B89" s="18"/>
      <c r="C89" s="18"/>
      <c r="D89" s="18"/>
      <c r="E89" s="18"/>
      <c r="F89" s="18"/>
      <c r="G89" s="18"/>
      <c r="H89" s="18"/>
      <c r="I89" s="18"/>
      <c r="J89" s="18"/>
      <c r="K89" s="18"/>
      <c r="L89" s="19"/>
    </row>
  </sheetData>
  <sheetProtection algorithmName="SHA-512" hashValue="wQxY8gN9Z5Gu8AT67Qev1JKm9jtR1hbUCA9rpQjX7gKAe6dajF4+RLvUJ39DifyQtsBtt7Z/MZPxDKeSjzOKxg==" saltValue="vXfjLdFKyq3QZPAAMbgzlw==" spinCount="100000" sheet="1" objects="1" scenarios="1"/>
  <mergeCells count="11">
    <mergeCell ref="D8:F8"/>
    <mergeCell ref="H8:J8"/>
    <mergeCell ref="D9:F9"/>
    <mergeCell ref="H9:J9"/>
    <mergeCell ref="A1:A4"/>
    <mergeCell ref="B1:J1"/>
    <mergeCell ref="C2:J2"/>
    <mergeCell ref="C3:J3"/>
    <mergeCell ref="C4:F4"/>
    <mergeCell ref="G4:H4"/>
    <mergeCell ref="I4:J4"/>
  </mergeCells>
  <pageMargins left="0.7" right="0.7" top="0.75" bottom="0.75" header="0.3" footer="0.3"/>
  <pageSetup paperSize="9" orientation="landscape" horizontalDpi="1200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C000"/>
  </sheetPr>
  <dimension ref="B1:G17"/>
  <sheetViews>
    <sheetView showGridLines="0" zoomScaleNormal="100" workbookViewId="0">
      <selection activeCell="G12" sqref="G12"/>
    </sheetView>
  </sheetViews>
  <sheetFormatPr defaultColWidth="8.7265625" defaultRowHeight="22.5"/>
  <cols>
    <col min="1" max="2" width="8.7265625" style="2"/>
    <col min="3" max="3" width="28.6328125" style="2" customWidth="1"/>
    <col min="4" max="4" width="58.26953125" style="2" customWidth="1"/>
    <col min="5" max="5" width="47.08984375" style="2" customWidth="1"/>
    <col min="6" max="6" width="33.26953125" style="2" customWidth="1"/>
    <col min="7" max="7" width="15.7265625" style="2" customWidth="1"/>
    <col min="8" max="8" width="25" style="2" customWidth="1"/>
    <col min="9" max="16384" width="8.7265625" style="2"/>
  </cols>
  <sheetData>
    <row r="1" spans="2:7" ht="50" customHeight="1">
      <c r="C1" s="69" t="s">
        <v>13</v>
      </c>
    </row>
    <row r="2" spans="2:7" ht="75" customHeight="1">
      <c r="C2" s="88" t="s">
        <v>66</v>
      </c>
      <c r="D2" s="85" t="s">
        <v>59</v>
      </c>
      <c r="E2" s="70"/>
      <c r="F2" s="70"/>
      <c r="G2" s="70"/>
    </row>
    <row r="3" spans="2:7" ht="75" customHeight="1">
      <c r="C3" s="89" t="s">
        <v>67</v>
      </c>
      <c r="D3" s="86" t="s">
        <v>38</v>
      </c>
      <c r="E3" s="71"/>
      <c r="F3" s="71"/>
      <c r="G3" s="71"/>
    </row>
    <row r="4" spans="2:7" ht="75" customHeight="1">
      <c r="C4" s="90" t="s">
        <v>27</v>
      </c>
      <c r="D4" s="87" t="s">
        <v>47</v>
      </c>
      <c r="E4" s="72"/>
      <c r="F4" s="72"/>
      <c r="G4" s="72"/>
    </row>
    <row r="5" spans="2:7" ht="25.25" customHeight="1">
      <c r="C5" s="73"/>
      <c r="D5" s="74"/>
    </row>
    <row r="6" spans="2:7" ht="27.65" customHeight="1">
      <c r="B6" s="75" t="s">
        <v>23</v>
      </c>
      <c r="D6" s="66"/>
    </row>
    <row r="7" spans="2:7" ht="25.25" customHeight="1">
      <c r="B7" s="76" t="s">
        <v>7</v>
      </c>
      <c r="C7" s="76" t="s">
        <v>9</v>
      </c>
      <c r="D7" s="76" t="s">
        <v>10</v>
      </c>
      <c r="E7" s="76" t="s">
        <v>11</v>
      </c>
      <c r="F7" s="76" t="s">
        <v>12</v>
      </c>
      <c r="G7" s="76" t="s">
        <v>22</v>
      </c>
    </row>
    <row r="8" spans="2:7" ht="64.75" customHeight="1">
      <c r="B8" s="30">
        <v>1</v>
      </c>
      <c r="C8" s="77" t="s">
        <v>36</v>
      </c>
      <c r="D8" s="78" t="s">
        <v>62</v>
      </c>
      <c r="E8" s="78" t="s">
        <v>64</v>
      </c>
      <c r="F8" s="77" t="s">
        <v>41</v>
      </c>
      <c r="G8" s="79">
        <f>1.005*5.71*0.1</f>
        <v>0.57385499999999989</v>
      </c>
    </row>
    <row r="9" spans="2:7" ht="64.75" customHeight="1">
      <c r="B9" s="30">
        <v>2</v>
      </c>
      <c r="C9" s="77" t="s">
        <v>37</v>
      </c>
      <c r="D9" s="78" t="s">
        <v>63</v>
      </c>
      <c r="E9" s="78" t="s">
        <v>64</v>
      </c>
      <c r="F9" s="77" t="s">
        <v>42</v>
      </c>
      <c r="G9" s="79">
        <f>1.687*5.71*0.1</f>
        <v>0.96327700000000016</v>
      </c>
    </row>
    <row r="10" spans="2:7" ht="77.400000000000006" customHeight="1">
      <c r="B10" s="30">
        <v>3</v>
      </c>
      <c r="C10" s="77" t="s">
        <v>78</v>
      </c>
      <c r="D10" s="78" t="s">
        <v>39</v>
      </c>
      <c r="E10" s="78" t="s">
        <v>65</v>
      </c>
      <c r="F10" s="77" t="s">
        <v>43</v>
      </c>
      <c r="G10" s="79">
        <f>+(0.002*28)</f>
        <v>5.6000000000000001E-2</v>
      </c>
    </row>
    <row r="11" spans="2:7" ht="77.400000000000006" customHeight="1">
      <c r="B11" s="30">
        <v>4</v>
      </c>
      <c r="C11" s="77" t="s">
        <v>46</v>
      </c>
      <c r="D11" s="78" t="s">
        <v>40</v>
      </c>
      <c r="E11" s="78" t="s">
        <v>65</v>
      </c>
      <c r="F11" s="77" t="s">
        <v>43</v>
      </c>
      <c r="G11" s="79">
        <f>+(0.0002*265)</f>
        <v>5.3000000000000005E-2</v>
      </c>
    </row>
    <row r="12" spans="2:7" ht="72" customHeight="1">
      <c r="B12" s="30">
        <v>5</v>
      </c>
      <c r="C12" s="77" t="s">
        <v>68</v>
      </c>
      <c r="D12" s="78" t="s">
        <v>70</v>
      </c>
      <c r="E12" s="78" t="s">
        <v>53</v>
      </c>
      <c r="F12" s="77" t="s">
        <v>44</v>
      </c>
      <c r="G12" s="79">
        <v>0.46820000000000001</v>
      </c>
    </row>
    <row r="13" spans="2:7" ht="31.75" customHeight="1">
      <c r="B13" s="80"/>
      <c r="C13" s="81" t="s">
        <v>24</v>
      </c>
      <c r="D13" s="80"/>
      <c r="E13" s="80"/>
      <c r="F13" s="82"/>
      <c r="G13" s="83"/>
    </row>
    <row r="14" spans="2:7" ht="19.25" customHeight="1">
      <c r="B14" s="80"/>
      <c r="C14" s="81" t="s">
        <v>69</v>
      </c>
      <c r="D14" s="80"/>
      <c r="E14" s="80"/>
      <c r="F14" s="82"/>
      <c r="G14" s="83"/>
    </row>
    <row r="15" spans="2:7" ht="25.25" customHeight="1"/>
    <row r="16" spans="2:7" ht="25.25" customHeight="1"/>
    <row r="17" ht="25.25" customHeight="1"/>
  </sheetData>
  <sheetProtection algorithmName="SHA-512" hashValue="jKZmsXDu63ANjjJj8UfDd+LLBxpbR4iFizeeTBAVuW3gxm0CLCBOHtdV0q83Z2kKbgL81SM3Kw5Gu/GhDFp/LA==" saltValue="T+osTNQGgs/pP6vK+tGHkg==" spinCount="100000" sheet="1" objects="1" scenarios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ลักษณะกิจกรรม</vt:lpstr>
      <vt:lpstr>ข้อมูลกิจกรรม</vt:lpstr>
      <vt:lpstr>สรุปผลการประเมิน</vt:lpstr>
      <vt:lpstr>อ้างอิง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suttinee</dc:creator>
  <cp:lastModifiedBy>ADMIN</cp:lastModifiedBy>
  <dcterms:created xsi:type="dcterms:W3CDTF">2015-03-06T06:55:57Z</dcterms:created>
  <dcterms:modified xsi:type="dcterms:W3CDTF">2025-05-16T03:11:05Z</dcterms:modified>
</cp:coreProperties>
</file>