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0 ARISA\ไฟล์คำนวณ\พลังงาน\บังคับใช้ 01_10_68\"/>
    </mc:Choice>
  </mc:AlternateContent>
  <xr:revisionPtr revIDLastSave="0" documentId="13_ncr:1_{A9F01201-2CA6-4EC5-BC44-E1FEC4E88C45}" xr6:coauthVersionLast="47" xr6:coauthVersionMax="47" xr10:uidLastSave="{00000000-0000-0000-0000-000000000000}"/>
  <bookViews>
    <workbookView xWindow="-28920" yWindow="735" windowWidth="29040" windowHeight="15720" xr2:uid="{00000000-000D-0000-FFFF-FFFF00000000}"/>
  </bookViews>
  <sheets>
    <sheet name="ลักษณะกิจกรรม" sheetId="5" r:id="rId1"/>
    <sheet name="ข้อมูลกิจกรรม_จำหน่ายสายส่ง" sheetId="17" r:id="rId2"/>
    <sheet name="สรุปผลการประเมิน" sheetId="18" r:id="rId3"/>
    <sheet name="อ้างอิง" sheetId="14" r:id="rId4"/>
  </sheets>
  <calcPr calcId="191029"/>
  <customWorkbookViews>
    <customWorkbookView name="Fr-02" guid="{4A84D616-4AC1-4199-B962-FE0AC76EE94A}" maximized="1" windowWidth="1362" windowHeight="543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" i="17" l="1"/>
  <c r="G11" i="17" l="1"/>
  <c r="G12" i="17"/>
  <c r="G13" i="17"/>
  <c r="G14" i="17"/>
  <c r="G15" i="17"/>
  <c r="G16" i="17"/>
  <c r="G17" i="17"/>
  <c r="G18" i="17"/>
  <c r="G19" i="17"/>
  <c r="G20" i="17"/>
  <c r="G21" i="17"/>
  <c r="G22" i="17"/>
  <c r="G23" i="17"/>
  <c r="G24" i="17"/>
  <c r="G25" i="17"/>
  <c r="G26" i="17"/>
  <c r="G27" i="17"/>
  <c r="G28" i="17"/>
  <c r="G29" i="17"/>
  <c r="H10" i="17"/>
  <c r="G10" i="17"/>
  <c r="H28" i="17" l="1"/>
  <c r="H19" i="17"/>
  <c r="H20" i="17"/>
  <c r="H21" i="17"/>
  <c r="H22" i="17"/>
  <c r="H23" i="17"/>
  <c r="H24" i="17"/>
  <c r="H25" i="17"/>
  <c r="H26" i="17"/>
  <c r="H27" i="17"/>
  <c r="H29" i="17"/>
  <c r="H18" i="17"/>
  <c r="H15" i="17"/>
  <c r="H16" i="17"/>
  <c r="H17" i="17"/>
  <c r="H14" i="17"/>
  <c r="H13" i="17"/>
  <c r="H12" i="17"/>
  <c r="H11" i="17"/>
  <c r="E29" i="14" l="1"/>
  <c r="F29" i="14" s="1"/>
  <c r="E28" i="14"/>
  <c r="F28" i="14" s="1"/>
  <c r="I4" i="18" l="1"/>
  <c r="C4" i="18"/>
  <c r="C3" i="18"/>
  <c r="E27" i="14" l="1"/>
  <c r="F27" i="14" s="1"/>
  <c r="E26" i="14"/>
  <c r="F26" i="14" s="1"/>
  <c r="E25" i="14"/>
  <c r="F25" i="14" s="1"/>
  <c r="E24" i="14"/>
  <c r="F24" i="14" s="1"/>
  <c r="E23" i="14"/>
  <c r="F23" i="14" s="1"/>
  <c r="E22" i="14"/>
  <c r="F22" i="14" s="1"/>
  <c r="E21" i="14"/>
  <c r="F21" i="14" s="1"/>
  <c r="E20" i="14"/>
  <c r="F20" i="14" s="1"/>
  <c r="L2" i="18" l="1"/>
  <c r="L1" i="18"/>
  <c r="J2" i="17"/>
  <c r="L4" i="18"/>
  <c r="J4" i="17"/>
  <c r="I14" i="17" l="1"/>
  <c r="I26" i="17"/>
  <c r="I22" i="17"/>
  <c r="I20" i="17"/>
  <c r="I19" i="17"/>
  <c r="I17" i="17"/>
  <c r="I15" i="17"/>
  <c r="I18" i="17"/>
  <c r="I29" i="17"/>
  <c r="I23" i="17"/>
  <c r="I28" i="17"/>
  <c r="I25" i="17"/>
  <c r="I27" i="17"/>
  <c r="I11" i="17"/>
  <c r="I24" i="17"/>
  <c r="I21" i="17"/>
  <c r="I16" i="17"/>
  <c r="I12" i="17"/>
  <c r="I13" i="17"/>
  <c r="C2" i="18" l="1"/>
  <c r="B6" i="18" l="1"/>
  <c r="I10" i="17" l="1"/>
  <c r="C2" i="17"/>
  <c r="C3" i="17"/>
  <c r="C4" i="17"/>
  <c r="G4" i="17"/>
  <c r="C30" i="17"/>
  <c r="H30" i="17"/>
  <c r="H9" i="18" s="1"/>
  <c r="G30" i="17"/>
  <c r="D9" i="18" s="1"/>
  <c r="I30" i="17" l="1"/>
  <c r="B9" i="18" s="1"/>
</calcChain>
</file>

<file path=xl/sharedStrings.xml><?xml version="1.0" encoding="utf-8"?>
<sst xmlns="http://schemas.openxmlformats.org/spreadsheetml/2006/main" count="169" uniqueCount="105">
  <si>
    <t>รายละเอียดวิธีการคำนวณ</t>
  </si>
  <si>
    <t>หน้าที่</t>
  </si>
  <si>
    <t>วันที่จัดทำ</t>
  </si>
  <si>
    <t>ชื่อองค์กร</t>
  </si>
  <si>
    <t>ชื่อผู้จัดทำ</t>
  </si>
  <si>
    <t>ชื่อวิธีการคำนวณ</t>
  </si>
  <si>
    <t xml:space="preserve">ลักษณะของกิจกรรมโครงการที่เข้าข่าย (Applicability) </t>
  </si>
  <si>
    <t>ลำดับ</t>
  </si>
  <si>
    <t>รวม</t>
  </si>
  <si>
    <t>ตัวแปร</t>
  </si>
  <si>
    <t>รายละเอียด</t>
  </si>
  <si>
    <t>แหล่งที่มาข้อมูล</t>
  </si>
  <si>
    <t>หน่วย</t>
  </si>
  <si>
    <t>สมการคำนวณ</t>
  </si>
  <si>
    <t>กรอกข้อมูล</t>
  </si>
  <si>
    <t>เบอร์โทรศัพท์</t>
  </si>
  <si>
    <t>ประเภทกิจกรรม</t>
  </si>
  <si>
    <r>
      <t>CO</t>
    </r>
    <r>
      <rPr>
        <vertAlign val="subscript"/>
        <sz val="16"/>
        <color indexed="8"/>
        <rFont val="Browallia New"/>
        <family val="2"/>
      </rPr>
      <t>2</t>
    </r>
  </si>
  <si>
    <t>ก๊าซเรือนกระจก</t>
  </si>
  <si>
    <t>แหล่งปล่อยก๊าซเรือนกระจก</t>
  </si>
  <si>
    <t>การปล่อยก๊าซเรือนกระจกจากกรณีฐาน (Baseline Emission)</t>
  </si>
  <si>
    <t>ค่า</t>
  </si>
  <si>
    <t>ค่าอ้างอิง</t>
  </si>
  <si>
    <t>รหัส</t>
  </si>
  <si>
    <t>Version</t>
  </si>
  <si>
    <r>
      <t>ปริมาณการปล่อยก๊าซเรือนกระจกจากการดำเนินโครงการ (kgCO</t>
    </r>
    <r>
      <rPr>
        <vertAlign val="subscript"/>
        <sz val="16"/>
        <color indexed="8"/>
        <rFont val="Browallia New"/>
        <family val="2"/>
      </rPr>
      <t>2</t>
    </r>
    <r>
      <rPr>
        <sz val="16"/>
        <color indexed="8"/>
        <rFont val="Browallia New"/>
        <family val="2"/>
      </rPr>
      <t>eq)</t>
    </r>
  </si>
  <si>
    <t>การปล่อยก๊าซเรือนกระจกจากจากการดำเนินโครงการ (Project Emission)</t>
  </si>
  <si>
    <r>
      <t>kgCO</t>
    </r>
    <r>
      <rPr>
        <vertAlign val="subscript"/>
        <sz val="16"/>
        <color indexed="8"/>
        <rFont val="Browallia New"/>
        <family val="2"/>
      </rPr>
      <t>2</t>
    </r>
    <r>
      <rPr>
        <sz val="16"/>
        <color indexed="8"/>
        <rFont val="Browallia New"/>
        <family val="2"/>
      </rPr>
      <t>eq/kWh</t>
    </r>
  </si>
  <si>
    <t>=</t>
  </si>
  <si>
    <r>
      <t>ปริมาณการปล่อยก๊าซเรือนกระจกจากกรณีฐาน (kgCO</t>
    </r>
    <r>
      <rPr>
        <vertAlign val="subscript"/>
        <sz val="16"/>
        <color indexed="8"/>
        <rFont val="Browallia New"/>
        <family val="2"/>
      </rPr>
      <t>2</t>
    </r>
    <r>
      <rPr>
        <sz val="16"/>
        <color indexed="8"/>
        <rFont val="Browallia New"/>
        <family val="2"/>
      </rPr>
      <t>eq)</t>
    </r>
  </si>
  <si>
    <r>
      <t>ปริมาณการปล่อยก๊าซเรือนกระจกจากการดำเนินโครงการ (kgCO</t>
    </r>
    <r>
      <rPr>
        <vertAlign val="subscript"/>
        <sz val="16"/>
        <color indexed="8"/>
        <rFont val="Browallia New"/>
        <family val="2"/>
      </rPr>
      <t>2</t>
    </r>
    <r>
      <rPr>
        <sz val="16"/>
        <color indexed="8"/>
        <rFont val="Browallia New"/>
        <family val="2"/>
      </rPr>
      <t>eq)</t>
    </r>
  </si>
  <si>
    <t>ค่าการปล่อยก๊าซเรือนกระจกจากการใช้พลังงานไฟฟ้าในการดำเนินกิจกรรม</t>
  </si>
  <si>
    <t>มิเตอร์, ใบเสร็จค่าไฟ, ข้อมูลการตรวจวัด, name plate</t>
  </si>
  <si>
    <t>-</t>
  </si>
  <si>
    <t>โครงการประเภทการพัฒนาพลังงานทดแทน</t>
  </si>
  <si>
    <t>หมายเหตุ พลังงานหมุนเวียน (Renewable Energy) คือ พลังงานทดแทนประเภทหนึ่ง โดยเป็นแหล่งพลังงานที่ใช้แล้ว</t>
  </si>
  <si>
    <t>สามารถหมุนเวียนกลับมาใช้ได้อีก เช่น แสงอาทิตย์ ลม น้ำ และชีวมวล เป็นต้น</t>
  </si>
  <si>
    <t>(กรมพัฒนาพลังงานทดแทนและอนุรักษ์พลังงาน กระทรวงพลังงาน)</t>
  </si>
  <si>
    <t>ค่าการปล่อยก๊าซเรือนกระจกจากการเผาไหม้เชื้อเพลิงฟอสซิลในการดำเนินโครงการ</t>
  </si>
  <si>
    <t>ค่าการปล่อยก๊าซเรือนกระจกจากการผลิตพลังงานไฟฟ้าจากสายส่ง ซึ่งถูกทดแทนด้วยพลังงานหมุนเวียน</t>
  </si>
  <si>
    <t>ชั่วโมง/วัน</t>
  </si>
  <si>
    <t>กรมพัฒนาพลังงานทดแทนและอนุรักษ์พลังงาน</t>
  </si>
  <si>
    <t>กิโลวัตต์-ชั่วโมง</t>
  </si>
  <si>
    <t>LESS-AE-01</t>
  </si>
  <si>
    <t>การผลิตพลังงานไฟฟ้าจากพลังงานหมุนเวียนเพื่อจำหน่ายเข้าสู่ระบบสายส่ง</t>
  </si>
  <si>
    <t>ค่าการปล่อยก๊าซเรือนกระจกจากการผลิตพลังงานไฟฟ้า  สำหรับผู้ผลิตไฟฟ้า</t>
  </si>
  <si>
    <t>รายงานผลการศึกษาค่าการปล่อยก๊าซเรือนกระจกฉบับล่าสุด โดย อบก.</t>
  </si>
  <si>
    <t>บันทึก</t>
  </si>
  <si>
    <r>
      <t>ปริมาณการปล่อยก๊าซเรือนกระจกจากการดำเนินโครงการ
(kgCO</t>
    </r>
    <r>
      <rPr>
        <b/>
        <vertAlign val="subscript"/>
        <sz val="14"/>
        <color indexed="8"/>
        <rFont val="Browallia New"/>
        <family val="2"/>
      </rPr>
      <t>2</t>
    </r>
    <r>
      <rPr>
        <b/>
        <sz val="14"/>
        <color indexed="8"/>
        <rFont val="Browallia New"/>
        <family val="2"/>
      </rPr>
      <t>eq)</t>
    </r>
  </si>
  <si>
    <r>
      <t>ปริมาณการลดการปล่อยก๊าซเรือนกระจก
(kgCO</t>
    </r>
    <r>
      <rPr>
        <b/>
        <vertAlign val="subscript"/>
        <sz val="14"/>
        <color indexed="8"/>
        <rFont val="Browallia New"/>
        <family val="2"/>
      </rPr>
      <t>2</t>
    </r>
    <r>
      <rPr>
        <b/>
        <sz val="14"/>
        <color indexed="8"/>
        <rFont val="Browallia New"/>
        <family val="2"/>
      </rPr>
      <t>eq)</t>
    </r>
  </si>
  <si>
    <r>
      <t>= ปริมาณการปล่อยก๊าซเรือนกระจกจากกรณีฐาน (kgCO</t>
    </r>
    <r>
      <rPr>
        <vertAlign val="subscript"/>
        <sz val="16"/>
        <color indexed="8"/>
        <rFont val="Browallia New"/>
        <family val="2"/>
      </rPr>
      <t>2</t>
    </r>
    <r>
      <rPr>
        <sz val="16"/>
        <color indexed="8"/>
        <rFont val="Browallia New"/>
        <family val="2"/>
      </rPr>
      <t>eq) - ปริมาณการปล่อยก๊าซเรือนกระจกจากการดำเนินโครงการ (kgCO</t>
    </r>
    <r>
      <rPr>
        <vertAlign val="subscript"/>
        <sz val="16"/>
        <color indexed="8"/>
        <rFont val="Browallia New"/>
        <family val="2"/>
      </rPr>
      <t>2</t>
    </r>
    <r>
      <rPr>
        <sz val="16"/>
        <color indexed="8"/>
        <rFont val="Browallia New"/>
        <family val="2"/>
      </rPr>
      <t>eq)</t>
    </r>
  </si>
  <si>
    <r>
      <t xml:space="preserve">ช่วงระยะเวลาที่ขอการรับรองปริมาณก๊าซเรือนกระจกที่ลดได้ </t>
    </r>
    <r>
      <rPr>
        <b/>
        <sz val="16"/>
        <color indexed="10"/>
        <rFont val="Browallia New"/>
        <family val="2"/>
      </rPr>
      <t>(ระบุช่วงเวลา วัน เดือน ปี - วัน เดือน ปี )</t>
    </r>
  </si>
  <si>
    <t>ชนิด</t>
  </si>
  <si>
    <t>ปริมาณ</t>
  </si>
  <si>
    <t>ชนิดของเชื้อเพลิงฟอสซิล</t>
  </si>
  <si>
    <t>โปรดระบุ</t>
  </si>
  <si>
    <t>ชนิดเชื้อเพลิง</t>
  </si>
  <si>
    <t>ค่า NCV</t>
  </si>
  <si>
    <t>ค่าความร้อนสุทธิ (Net Calorific Value)</t>
  </si>
  <si>
    <t>ค่าการปล่อยก๊าซเรือนกระจก</t>
  </si>
  <si>
    <t>MJ/หน่วย</t>
  </si>
  <si>
    <r>
      <t>kgCO</t>
    </r>
    <r>
      <rPr>
        <b/>
        <vertAlign val="subscript"/>
        <sz val="16"/>
        <color indexed="8"/>
        <rFont val="Browallia New"/>
        <family val="2"/>
      </rPr>
      <t>2</t>
    </r>
    <r>
      <rPr>
        <b/>
        <sz val="16"/>
        <color indexed="8"/>
        <rFont val="Browallia New"/>
        <family val="2"/>
      </rPr>
      <t>eq/MJ</t>
    </r>
  </si>
  <si>
    <r>
      <t>kgCO</t>
    </r>
    <r>
      <rPr>
        <b/>
        <vertAlign val="subscript"/>
        <sz val="16"/>
        <color indexed="8"/>
        <rFont val="Browallia New"/>
        <family val="2"/>
      </rPr>
      <t>2</t>
    </r>
    <r>
      <rPr>
        <b/>
        <sz val="16"/>
        <color indexed="8"/>
        <rFont val="Browallia New"/>
        <family val="2"/>
      </rPr>
      <t>eq/หน่วย</t>
    </r>
  </si>
  <si>
    <t>ก๊าซธรรมชาติ (ลูกบาศก์ฟุต)</t>
  </si>
  <si>
    <t>ก๊าซปิโตรเลียมเหลว (ลิตร)</t>
  </si>
  <si>
    <t>น้ำมันเบนซิน (ลิตร)</t>
  </si>
  <si>
    <t>น้ำมันดีเซล (ลิตร)</t>
  </si>
  <si>
    <t>แก๊สโซฮอล์ 91 (ลิตร)</t>
  </si>
  <si>
    <t>แก๊สโซฮอล์ 95 (ลิตร)</t>
  </si>
  <si>
    <t>E20 (ลิตร)</t>
  </si>
  <si>
    <t>E85 (ลิตร)</t>
  </si>
  <si>
    <t>ดีเซล B7 (ลิตร)</t>
  </si>
  <si>
    <t>โครงการมีการผลิตพลังงานไฟฟ้าจากพลังงานหมุนเวียนเพื่อจำหน่ายเข้าสู่ระบบสายส่ง</t>
  </si>
  <si>
    <r>
      <t>ปริมาณ
การปล่อยก๊าซเรือนกระจก
กรณีฐาน
(kgCO</t>
    </r>
    <r>
      <rPr>
        <b/>
        <vertAlign val="subscript"/>
        <sz val="14"/>
        <color indexed="8"/>
        <rFont val="Browallia New"/>
        <family val="2"/>
      </rPr>
      <t>2</t>
    </r>
    <r>
      <rPr>
        <b/>
        <sz val="14"/>
        <color indexed="8"/>
        <rFont val="Browallia New"/>
        <family val="2"/>
      </rPr>
      <t>eq)</t>
    </r>
  </si>
  <si>
    <t>EG</t>
  </si>
  <si>
    <t>EC</t>
  </si>
  <si>
    <r>
      <t>EF</t>
    </r>
    <r>
      <rPr>
        <vertAlign val="subscript"/>
        <sz val="16"/>
        <color theme="1"/>
        <rFont val="Browallia New"/>
        <family val="2"/>
      </rPr>
      <t>grid</t>
    </r>
  </si>
  <si>
    <r>
      <t>EF</t>
    </r>
    <r>
      <rPr>
        <vertAlign val="subscript"/>
        <sz val="16"/>
        <color theme="1"/>
        <rFont val="Browallia New"/>
        <family val="2"/>
      </rPr>
      <t>elec</t>
    </r>
  </si>
  <si>
    <t xml:space="preserve">ระยะเวลาที่มีความเข้มของแสงแดดสูงสุดในการผลิตพลังงานไฟฟ้าเฉลี่ยใน 1 วัน </t>
  </si>
  <si>
    <t>ที่มา: ข้อมูลการตรวจวัด,
       ใบเสร็จขององค์กร</t>
  </si>
  <si>
    <t>ที่มา: 2006 IPCC Guidelines for National Greenhouse   
       Gas Inventories, Volume 2: Energy, Table 1.4</t>
  </si>
  <si>
    <r>
      <t>=NCV*EF</t>
    </r>
    <r>
      <rPr>
        <b/>
        <vertAlign val="subscript"/>
        <sz val="16"/>
        <color theme="1"/>
        <rFont val="Browallia New"/>
        <family val="2"/>
      </rPr>
      <t>fuel</t>
    </r>
  </si>
  <si>
    <r>
      <t>EF</t>
    </r>
    <r>
      <rPr>
        <b/>
        <vertAlign val="subscript"/>
        <sz val="16"/>
        <color theme="1"/>
        <rFont val="Browallia New"/>
        <family val="2"/>
      </rPr>
      <t>fuel</t>
    </r>
  </si>
  <si>
    <r>
      <t>ปริมาณการลดการปล่อยก๊าซเรือนกระจก 
(kgCO</t>
    </r>
    <r>
      <rPr>
        <vertAlign val="subscript"/>
        <sz val="16"/>
        <color indexed="8"/>
        <rFont val="Browallia New"/>
        <family val="2"/>
      </rPr>
      <t>2</t>
    </r>
    <r>
      <rPr>
        <sz val="16"/>
        <color indexed="8"/>
        <rFont val="Browallia New"/>
        <family val="2"/>
      </rPr>
      <t>eq)</t>
    </r>
  </si>
  <si>
    <r>
      <t xml:space="preserve">จำหน่ายเข้าระบบสายส่ง </t>
    </r>
    <r>
      <rPr>
        <sz val="16"/>
        <color theme="1"/>
        <rFont val="Browallia New"/>
        <family val="2"/>
      </rPr>
      <t>(จำหน่ายไฟฟ้าที่ผลิตได้ให้การไฟฟ้าส่วนภูมิภาค การไฟฟ้าฝ่ายผลิตแห่งประเทศไทย)</t>
    </r>
  </si>
  <si>
    <t xml:space="preserve">ค่าการปล่อยก๊าซเรือนกระจกจากระบบสายส่ง สำหรับผู้ใช้ไฟฟ้า </t>
  </si>
  <si>
    <r>
      <t>ปริมาณการลดการปล่อย
ก๊าซเรือนกระจก 
(kgCO</t>
    </r>
    <r>
      <rPr>
        <vertAlign val="subscript"/>
        <sz val="16"/>
        <color indexed="8"/>
        <rFont val="Browallia New"/>
        <family val="2"/>
      </rPr>
      <t>2</t>
    </r>
    <r>
      <rPr>
        <sz val="16"/>
        <color indexed="8"/>
        <rFont val="Browallia New"/>
        <family val="2"/>
      </rPr>
      <t>eq)</t>
    </r>
  </si>
  <si>
    <r>
      <t>ปริมาณการปล่อยก๊าซ
เรือนกระจกจากกรณีฐาน (kgCO</t>
    </r>
    <r>
      <rPr>
        <vertAlign val="subscript"/>
        <sz val="16"/>
        <color indexed="8"/>
        <rFont val="Browallia New"/>
        <family val="2"/>
      </rPr>
      <t>2</t>
    </r>
    <r>
      <rPr>
        <sz val="16"/>
        <color indexed="8"/>
        <rFont val="Browallia New"/>
        <family val="2"/>
      </rPr>
      <t>eq)</t>
    </r>
  </si>
  <si>
    <t>เป็นการผลิตพลังงานไฟฟ้าจากพลังงานหมุนเวียนทดแทนการผลิตพลังงานไฟฟ้าจากเชื้อเพลิงฟอสซิลเพื่อ</t>
  </si>
  <si>
    <r>
      <t>= (EC x EF</t>
    </r>
    <r>
      <rPr>
        <vertAlign val="subscript"/>
        <sz val="16"/>
        <color theme="1"/>
        <rFont val="Browallia New"/>
        <family val="2"/>
      </rPr>
      <t>elec</t>
    </r>
    <r>
      <rPr>
        <sz val="16"/>
        <color theme="1"/>
        <rFont val="Browallia New"/>
        <family val="2"/>
      </rPr>
      <t>) +  (FC  x  NCV  x  EF</t>
    </r>
    <r>
      <rPr>
        <vertAlign val="subscript"/>
        <sz val="16"/>
        <color theme="1"/>
        <rFont val="Browallia New"/>
        <family val="2"/>
      </rPr>
      <t>fuel</t>
    </r>
    <r>
      <rPr>
        <sz val="16"/>
        <color theme="1"/>
        <rFont val="Browallia New"/>
        <family val="2"/>
      </rPr>
      <t>)</t>
    </r>
  </si>
  <si>
    <t>FC</t>
  </si>
  <si>
    <t>ปริมาณเชื้อเพลิงที่ใช้ในการดำเนินกิจกรรมของโครงการ</t>
  </si>
  <si>
    <t>มิเตอร์, ใบเสร็จค่าเชื้อเพลิง</t>
  </si>
  <si>
    <t>h</t>
  </si>
  <si>
    <r>
      <t>= EG x EF</t>
    </r>
    <r>
      <rPr>
        <vertAlign val="subscript"/>
        <sz val="16"/>
        <color theme="1"/>
        <rFont val="Browallia New"/>
        <family val="2"/>
      </rPr>
      <t>grid</t>
    </r>
    <r>
      <rPr>
        <sz val="16"/>
        <color theme="1"/>
        <rFont val="Browallia New"/>
        <family val="2"/>
      </rPr>
      <t xml:space="preserve">  </t>
    </r>
    <r>
      <rPr>
        <b/>
        <sz val="16"/>
        <color theme="1"/>
        <rFont val="Browallia New"/>
        <family val="2"/>
      </rPr>
      <t>หรือ</t>
    </r>
    <r>
      <rPr>
        <sz val="16"/>
        <color theme="1"/>
        <rFont val="Browallia New"/>
        <family val="2"/>
      </rPr>
      <t xml:space="preserve">
    </t>
    </r>
    <r>
      <rPr>
        <u/>
        <sz val="16"/>
        <color rgb="FF0000FF"/>
        <rFont val="Browallia New"/>
        <family val="2"/>
      </rPr>
      <t>กรณีผลิตไฟฟ้าจากเซลล์แสงอาทิตย์</t>
    </r>
    <r>
      <rPr>
        <sz val="16"/>
        <color theme="1"/>
        <rFont val="Browallia New"/>
        <family val="2"/>
      </rPr>
      <t xml:space="preserve">
= (กำลังการผลิตของแผงเซลล์แสงอาทิตย์ / 1,000) x จำนวนแผงที่ติดตั้ง x จำนวนวันที่ผลิตไฟฟ้า x ช่วงระยะเวลที่มีความเข้มของแดดสูงสุด  x EF</t>
    </r>
    <r>
      <rPr>
        <vertAlign val="subscript"/>
        <sz val="16"/>
        <color theme="1"/>
        <rFont val="Browallia New"/>
        <family val="2"/>
      </rPr>
      <t>grid</t>
    </r>
  </si>
  <si>
    <t>ปริมาณไฟฟ้าที่ผลิตได้จากพลังงานหมุนเวียน</t>
  </si>
  <si>
    <t>ปริมาณไฟฟ้าจากสายส่งที่ใช้ในการดำเนินกิจกรรมโครงการ</t>
  </si>
  <si>
    <t>ดีเซล B10 (ลิตร)</t>
  </si>
  <si>
    <t>ที่มา: รายงานดุลยภาพพลังงานของประเทศไทย 
 กรมพัฒนาพลังงานทดแทนและอนุรักษ์พลังงาน กระทรวงพลังงาน</t>
  </si>
  <si>
    <t>ข้อมูลจากมิเตอร์</t>
  </si>
  <si>
    <t>ปริมาณไฟฟ้าที่ซื้อมาใช้ในระบบผลิตไฟฟ้าจากพลังงานหมุนเวียน
(กิโลวัตต์-ชั่วโมง)</t>
  </si>
  <si>
    <t>ปริมาณเชื้อเพลิงฟอสซิลที่ใช้ในระบบผลิตไฟฟ้าจากพลังงานหมุนเวียน</t>
  </si>
  <si>
    <r>
      <rPr>
        <b/>
        <sz val="16"/>
        <color theme="1"/>
        <rFont val="Browallia New"/>
        <family val="2"/>
      </rPr>
      <t xml:space="preserve">หมายเหตุ: </t>
    </r>
    <r>
      <rPr>
        <sz val="16"/>
        <color theme="1"/>
        <rFont val="Browallia New"/>
        <family val="2"/>
      </rPr>
      <t xml:space="preserve">
1) ไฟฟ้าที่ซื้อมาใช้ในระบบผลิตไฟฟ้าจากพลังงานหมุนเวียน เช่น ไฟฟ้าที่ใช้ในปั๊มน้ำสำหรับการล้างแผง
2) เชื้อเพลิงฟอสซิลที่ใช้ในระบบผลิตไฟฟ้าจากพลังงานหมุนเวียน เช่น น้ำมันดีเซลที่ใช้ในเครื่องกำเนิดไฟฟ้าสำรองหรือรถตักชีวมวล เป็นต้น</t>
    </r>
  </si>
  <si>
    <t>ปริมาณไฟฟ้าที่ผลิตได้
จากพลังงานหมุนเวียนที่ขายเข้าสู่ระบบสายส่ง (กิโลวัตต์-ชั่วโมง)</t>
  </si>
  <si>
    <t>28/05/2568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</si>
</sst>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_-;\-* #,##0.00_-;_-* &quot;-&quot;??_-;_-@_-"/>
    <numFmt numFmtId="165" formatCode="_-* #,##0_-;\-* #,##0_-;_-* &quot;-&quot;??_-;_-@_-"/>
    <numFmt numFmtId="166" formatCode="#,##0.0000"/>
    <numFmt numFmtId="167" formatCode="0.0000"/>
    <numFmt numFmtId="168" formatCode="_-* #,##0.0000_-;\-* #,##0.0000_-;_-* &quot;-&quot;????_-;_-@_-"/>
  </numFmts>
  <fonts count="30">
    <font>
      <sz val="11"/>
      <color theme="1"/>
      <name val="Calibri"/>
      <family val="2"/>
      <charset val="222"/>
      <scheme val="minor"/>
    </font>
    <font>
      <sz val="11"/>
      <color indexed="8"/>
      <name val="Tahoma"/>
      <family val="2"/>
      <charset val="222"/>
    </font>
    <font>
      <sz val="16"/>
      <color indexed="8"/>
      <name val="Browallia New"/>
      <family val="2"/>
    </font>
    <font>
      <vertAlign val="subscript"/>
      <sz val="16"/>
      <color indexed="8"/>
      <name val="Browallia New"/>
      <family val="2"/>
    </font>
    <font>
      <sz val="16"/>
      <name val="Browallia New"/>
      <family val="2"/>
    </font>
    <font>
      <b/>
      <vertAlign val="subscript"/>
      <sz val="14"/>
      <color indexed="8"/>
      <name val="Browallia New"/>
      <family val="2"/>
    </font>
    <font>
      <b/>
      <sz val="14"/>
      <color indexed="8"/>
      <name val="Browallia New"/>
      <family val="2"/>
    </font>
    <font>
      <b/>
      <sz val="16"/>
      <color indexed="10"/>
      <name val="Browallia New"/>
      <family val="2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scheme val="minor"/>
    </font>
    <font>
      <sz val="16"/>
      <color theme="1"/>
      <name val="Browallia New"/>
      <family val="2"/>
    </font>
    <font>
      <sz val="16"/>
      <color rgb="FFFF0000"/>
      <name val="Browallia New"/>
      <family val="2"/>
    </font>
    <font>
      <b/>
      <sz val="16"/>
      <color theme="1"/>
      <name val="Browallia New"/>
      <family val="2"/>
    </font>
    <font>
      <b/>
      <u/>
      <sz val="16"/>
      <color theme="1"/>
      <name val="Browallia New"/>
      <family val="2"/>
    </font>
    <font>
      <b/>
      <u/>
      <sz val="20"/>
      <color theme="1"/>
      <name val="Browallia New"/>
      <family val="2"/>
    </font>
    <font>
      <sz val="16"/>
      <color rgb="FF0070C0"/>
      <name val="Browallia New"/>
      <family val="2"/>
    </font>
    <font>
      <b/>
      <sz val="14"/>
      <color theme="1"/>
      <name val="Browallia New"/>
      <family val="2"/>
    </font>
    <font>
      <b/>
      <sz val="20"/>
      <color theme="1"/>
      <name val="Browallia New"/>
      <family val="2"/>
    </font>
    <font>
      <b/>
      <sz val="18"/>
      <color theme="1"/>
      <name val="Browallia New"/>
      <family val="2"/>
    </font>
    <font>
      <i/>
      <sz val="16"/>
      <color theme="1"/>
      <name val="Browallia New"/>
      <family val="2"/>
    </font>
    <font>
      <b/>
      <sz val="18"/>
      <name val="Browallia New"/>
      <family val="2"/>
    </font>
    <font>
      <b/>
      <sz val="16"/>
      <color rgb="FF0000FF"/>
      <name val="Browallia New"/>
      <family val="2"/>
    </font>
    <font>
      <u/>
      <sz val="16"/>
      <color rgb="FF0000FF"/>
      <name val="Browallia New"/>
      <family val="2"/>
    </font>
    <font>
      <b/>
      <sz val="22"/>
      <color theme="1"/>
      <name val="Browallia New"/>
      <family val="2"/>
    </font>
    <font>
      <u/>
      <sz val="16"/>
      <color theme="1"/>
      <name val="Browallia New"/>
      <family val="2"/>
    </font>
    <font>
      <b/>
      <vertAlign val="subscript"/>
      <sz val="16"/>
      <color indexed="8"/>
      <name val="Browallia New"/>
      <family val="2"/>
    </font>
    <font>
      <b/>
      <sz val="16"/>
      <color indexed="8"/>
      <name val="Browallia New"/>
      <family val="2"/>
    </font>
    <font>
      <vertAlign val="subscript"/>
      <sz val="16"/>
      <color theme="1"/>
      <name val="Browallia New"/>
      <family val="2"/>
    </font>
    <font>
      <b/>
      <vertAlign val="subscript"/>
      <sz val="16"/>
      <color theme="1"/>
      <name val="Browallia New"/>
      <family val="2"/>
    </font>
    <font>
      <sz val="16"/>
      <color rgb="FF0000FF"/>
      <name val="Browallia New"/>
      <family val="2"/>
    </font>
  </fonts>
  <fills count="1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89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00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164" fontId="8" fillId="0" borderId="0" applyFont="0" applyFill="0" applyBorder="0" applyAlignment="0" applyProtection="0"/>
    <xf numFmtId="0" fontId="9" fillId="0" borderId="0"/>
    <xf numFmtId="164" fontId="1" fillId="0" borderId="0" applyFont="0" applyFill="0" applyBorder="0" applyAlignment="0" applyProtection="0"/>
  </cellStyleXfs>
  <cellXfs count="170">
    <xf numFmtId="0" fontId="0" fillId="0" borderId="0" xfId="0"/>
    <xf numFmtId="0" fontId="10" fillId="2" borderId="1" xfId="0" applyFont="1" applyFill="1" applyBorder="1" applyAlignment="1">
      <alignment horizontal="center" vertical="center"/>
    </xf>
    <xf numFmtId="0" fontId="10" fillId="0" borderId="0" xfId="0" applyFont="1"/>
    <xf numFmtId="0" fontId="10" fillId="0" borderId="3" xfId="0" applyFont="1" applyBorder="1"/>
    <xf numFmtId="0" fontId="10" fillId="0" borderId="4" xfId="0" applyFont="1" applyBorder="1"/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10" fillId="0" borderId="0" xfId="0" applyFont="1" applyAlignment="1">
      <alignment wrapText="1"/>
    </xf>
    <xf numFmtId="0" fontId="10" fillId="0" borderId="12" xfId="0" applyFont="1" applyBorder="1" applyAlignment="1">
      <alignment wrapText="1"/>
    </xf>
    <xf numFmtId="0" fontId="10" fillId="0" borderId="14" xfId="0" applyFont="1" applyBorder="1" applyAlignment="1">
      <alignment wrapText="1"/>
    </xf>
    <xf numFmtId="0" fontId="10" fillId="0" borderId="15" xfId="0" applyFont="1" applyBorder="1" applyAlignment="1">
      <alignment wrapText="1"/>
    </xf>
    <xf numFmtId="0" fontId="10" fillId="0" borderId="16" xfId="0" applyFont="1" applyBorder="1"/>
    <xf numFmtId="0" fontId="10" fillId="0" borderId="17" xfId="0" applyFont="1" applyBorder="1"/>
    <xf numFmtId="0" fontId="10" fillId="0" borderId="18" xfId="0" applyFont="1" applyBorder="1"/>
    <xf numFmtId="0" fontId="10" fillId="0" borderId="6" xfId="0" applyFont="1" applyBorder="1"/>
    <xf numFmtId="0" fontId="10" fillId="0" borderId="7" xfId="0" applyFont="1" applyBorder="1"/>
    <xf numFmtId="0" fontId="12" fillId="0" borderId="5" xfId="0" applyFont="1" applyBorder="1"/>
    <xf numFmtId="0" fontId="11" fillId="0" borderId="0" xfId="0" applyFont="1" applyProtection="1">
      <protection locked="0"/>
    </xf>
    <xf numFmtId="0" fontId="11" fillId="0" borderId="0" xfId="0" applyFont="1" applyAlignment="1" applyProtection="1">
      <alignment horizontal="center"/>
      <protection locked="0"/>
    </xf>
    <xf numFmtId="0" fontId="10" fillId="0" borderId="2" xfId="0" applyFont="1" applyBorder="1" applyAlignment="1">
      <alignment horizontal="center"/>
    </xf>
    <xf numFmtId="0" fontId="16" fillId="0" borderId="2" xfId="0" applyFont="1" applyBorder="1" applyAlignment="1">
      <alignment horizontal="center"/>
    </xf>
    <xf numFmtId="0" fontId="19" fillId="0" borderId="11" xfId="0" applyFont="1" applyBorder="1"/>
    <xf numFmtId="0" fontId="19" fillId="0" borderId="13" xfId="0" applyFont="1" applyBorder="1"/>
    <xf numFmtId="14" fontId="10" fillId="0" borderId="2" xfId="0" applyNumberFormat="1" applyFont="1" applyBorder="1" applyAlignment="1" applyProtection="1">
      <alignment horizontal="center"/>
      <protection locked="0"/>
    </xf>
    <xf numFmtId="0" fontId="12" fillId="10" borderId="1" xfId="0" applyFont="1" applyFill="1" applyBorder="1" applyAlignment="1">
      <alignment vertical="center"/>
    </xf>
    <xf numFmtId="0" fontId="12" fillId="10" borderId="1" xfId="0" applyFont="1" applyFill="1" applyBorder="1"/>
    <xf numFmtId="0" fontId="12" fillId="0" borderId="0" xfId="0" applyFont="1"/>
    <xf numFmtId="0" fontId="13" fillId="0" borderId="0" xfId="0" applyFont="1"/>
    <xf numFmtId="0" fontId="18" fillId="10" borderId="1" xfId="0" quotePrefix="1" applyFont="1" applyFill="1" applyBorder="1" applyAlignment="1">
      <alignment horizontal="center" vertical="center"/>
    </xf>
    <xf numFmtId="0" fontId="23" fillId="10" borderId="1" xfId="0" quotePrefix="1" applyFont="1" applyFill="1" applyBorder="1" applyAlignment="1">
      <alignment horizontal="center" vertical="center"/>
    </xf>
    <xf numFmtId="0" fontId="12" fillId="10" borderId="1" xfId="0" applyFont="1" applyFill="1" applyBorder="1" applyProtection="1">
      <protection locked="0"/>
    </xf>
    <xf numFmtId="0" fontId="10" fillId="0" borderId="0" xfId="0" applyFont="1" applyProtection="1">
      <protection locked="0"/>
    </xf>
    <xf numFmtId="0" fontId="12" fillId="10" borderId="1" xfId="0" applyFont="1" applyFill="1" applyBorder="1" applyAlignment="1" applyProtection="1">
      <alignment vertical="center"/>
      <protection locked="0"/>
    </xf>
    <xf numFmtId="0" fontId="12" fillId="0" borderId="6" xfId="0" applyFont="1" applyBorder="1" applyAlignment="1" applyProtection="1">
      <alignment horizontal="center"/>
      <protection locked="0"/>
    </xf>
    <xf numFmtId="0" fontId="10" fillId="0" borderId="3" xfId="0" applyFont="1" applyBorder="1" applyAlignment="1" applyProtection="1">
      <alignment horizontal="center"/>
      <protection locked="0"/>
    </xf>
    <xf numFmtId="0" fontId="12" fillId="0" borderId="0" xfId="0" applyFont="1" applyProtection="1">
      <protection locked="0"/>
    </xf>
    <xf numFmtId="0" fontId="12" fillId="0" borderId="0" xfId="0" applyFont="1" applyAlignment="1" applyProtection="1">
      <alignment horizontal="center"/>
      <protection locked="0"/>
    </xf>
    <xf numFmtId="0" fontId="15" fillId="0" borderId="4" xfId="0" applyFont="1" applyBorder="1" applyAlignment="1" applyProtection="1">
      <alignment horizontal="center"/>
      <protection locked="0"/>
    </xf>
    <xf numFmtId="0" fontId="10" fillId="0" borderId="3" xfId="0" applyFont="1" applyBorder="1" applyProtection="1">
      <protection locked="0"/>
    </xf>
    <xf numFmtId="0" fontId="10" fillId="0" borderId="4" xfId="0" applyFont="1" applyBorder="1" applyProtection="1">
      <protection locked="0"/>
    </xf>
    <xf numFmtId="165" fontId="10" fillId="3" borderId="20" xfId="1" applyNumberFormat="1" applyFont="1" applyFill="1" applyBorder="1" applyProtection="1">
      <protection locked="0"/>
    </xf>
    <xf numFmtId="0" fontId="10" fillId="0" borderId="16" xfId="0" applyFont="1" applyBorder="1" applyProtection="1">
      <protection locked="0"/>
    </xf>
    <xf numFmtId="0" fontId="10" fillId="0" borderId="17" xfId="0" applyFont="1" applyBorder="1" applyProtection="1">
      <protection locked="0"/>
    </xf>
    <xf numFmtId="0" fontId="10" fillId="0" borderId="18" xfId="0" applyFont="1" applyBorder="1" applyProtection="1">
      <protection locked="0"/>
    </xf>
    <xf numFmtId="164" fontId="10" fillId="10" borderId="1" xfId="1" applyFont="1" applyFill="1" applyBorder="1" applyProtection="1"/>
    <xf numFmtId="164" fontId="10" fillId="10" borderId="2" xfId="1" applyFont="1" applyFill="1" applyBorder="1" applyProtection="1"/>
    <xf numFmtId="0" fontId="10" fillId="3" borderId="20" xfId="0" applyFont="1" applyFill="1" applyBorder="1"/>
    <xf numFmtId="164" fontId="10" fillId="3" borderId="20" xfId="1" applyFont="1" applyFill="1" applyBorder="1" applyProtection="1"/>
    <xf numFmtId="0" fontId="14" fillId="0" borderId="0" xfId="0" applyFont="1" applyAlignment="1">
      <alignment horizontal="left" vertical="center"/>
    </xf>
    <xf numFmtId="0" fontId="10" fillId="9" borderId="0" xfId="0" applyFont="1" applyFill="1"/>
    <xf numFmtId="0" fontId="10" fillId="7" borderId="0" xfId="0" applyFont="1" applyFill="1"/>
    <xf numFmtId="0" fontId="10" fillId="0" borderId="0" xfId="0" applyFont="1" applyAlignment="1">
      <alignment horizontal="left" vertical="top" wrapText="1"/>
    </xf>
    <xf numFmtId="0" fontId="13" fillId="0" borderId="0" xfId="0" applyFont="1" applyAlignment="1">
      <alignment vertical="center"/>
    </xf>
    <xf numFmtId="0" fontId="12" fillId="14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10" fillId="10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166" fontId="4" fillId="10" borderId="1" xfId="0" applyNumberFormat="1" applyFont="1" applyFill="1" applyBorder="1" applyAlignment="1">
      <alignment horizontal="center" vertical="center"/>
    </xf>
    <xf numFmtId="4" fontId="4" fillId="10" borderId="1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12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 wrapText="1"/>
    </xf>
    <xf numFmtId="0" fontId="12" fillId="15" borderId="1" xfId="0" applyFont="1" applyFill="1" applyBorder="1" applyAlignment="1">
      <alignment horizontal="center" vertical="center"/>
    </xf>
    <xf numFmtId="0" fontId="10" fillId="0" borderId="1" xfId="0" applyFont="1" applyBorder="1"/>
    <xf numFmtId="2" fontId="10" fillId="0" borderId="1" xfId="0" applyNumberFormat="1" applyFont="1" applyBorder="1" applyAlignment="1">
      <alignment horizontal="center"/>
    </xf>
    <xf numFmtId="167" fontId="10" fillId="0" borderId="1" xfId="0" applyNumberFormat="1" applyFont="1" applyBorder="1"/>
    <xf numFmtId="0" fontId="10" fillId="0" borderId="6" xfId="0" applyFont="1" applyBorder="1" applyAlignment="1">
      <alignment vertical="center"/>
    </xf>
    <xf numFmtId="164" fontId="10" fillId="10" borderId="26" xfId="1" applyFont="1" applyFill="1" applyBorder="1" applyProtection="1"/>
    <xf numFmtId="164" fontId="10" fillId="10" borderId="35" xfId="1" applyFont="1" applyFill="1" applyBorder="1" applyProtection="1"/>
    <xf numFmtId="0" fontId="21" fillId="9" borderId="36" xfId="0" applyFont="1" applyFill="1" applyBorder="1" applyAlignment="1" applyProtection="1">
      <alignment horizontal="center" vertical="center" wrapText="1"/>
      <protection locked="0"/>
    </xf>
    <xf numFmtId="0" fontId="12" fillId="9" borderId="19" xfId="0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Border="1" applyAlignment="1">
      <alignment horizontal="left" vertical="top" wrapText="1"/>
    </xf>
    <xf numFmtId="0" fontId="10" fillId="0" borderId="1" xfId="0" applyFont="1" applyBorder="1" applyAlignment="1">
      <alignment vertical="top" wrapText="1"/>
    </xf>
    <xf numFmtId="0" fontId="10" fillId="9" borderId="0" xfId="0" quotePrefix="1" applyFont="1" applyFill="1" applyAlignment="1">
      <alignment vertical="center"/>
    </xf>
    <xf numFmtId="0" fontId="10" fillId="7" borderId="0" xfId="0" quotePrefix="1" applyFont="1" applyFill="1" applyAlignment="1">
      <alignment vertical="center"/>
    </xf>
    <xf numFmtId="0" fontId="12" fillId="10" borderId="1" xfId="0" quotePrefix="1" applyFont="1" applyFill="1" applyBorder="1" applyAlignment="1">
      <alignment horizontal="center" vertical="center"/>
    </xf>
    <xf numFmtId="0" fontId="12" fillId="13" borderId="20" xfId="0" applyFont="1" applyFill="1" applyBorder="1" applyAlignment="1" applyProtection="1">
      <alignment horizontal="center" vertical="center" wrapText="1"/>
      <protection locked="0"/>
    </xf>
    <xf numFmtId="0" fontId="10" fillId="0" borderId="38" xfId="0" applyFont="1" applyBorder="1" applyAlignment="1" applyProtection="1">
      <alignment horizontal="center"/>
      <protection locked="0"/>
    </xf>
    <xf numFmtId="0" fontId="12" fillId="3" borderId="39" xfId="0" applyFont="1" applyFill="1" applyBorder="1" applyAlignment="1" applyProtection="1">
      <alignment horizontal="center"/>
      <protection locked="0"/>
    </xf>
    <xf numFmtId="165" fontId="10" fillId="3" borderId="19" xfId="1" applyNumberFormat="1" applyFont="1" applyFill="1" applyBorder="1" applyProtection="1">
      <protection locked="0"/>
    </xf>
    <xf numFmtId="165" fontId="10" fillId="3" borderId="37" xfId="1" applyNumberFormat="1" applyFont="1" applyFill="1" applyBorder="1" applyProtection="1">
      <protection locked="0"/>
    </xf>
    <xf numFmtId="164" fontId="10" fillId="10" borderId="15" xfId="1" applyFont="1" applyFill="1" applyBorder="1" applyProtection="1"/>
    <xf numFmtId="164" fontId="10" fillId="3" borderId="41" xfId="1" applyFont="1" applyFill="1" applyBorder="1" applyProtection="1"/>
    <xf numFmtId="0" fontId="12" fillId="13" borderId="37" xfId="0" applyFont="1" applyFill="1" applyBorder="1" applyAlignment="1" applyProtection="1">
      <alignment horizontal="center" vertical="center" wrapText="1"/>
      <protection locked="0"/>
    </xf>
    <xf numFmtId="0" fontId="10" fillId="4" borderId="0" xfId="0" applyFont="1" applyFill="1" applyAlignment="1">
      <alignment horizontal="center" vertical="center" wrapText="1"/>
    </xf>
    <xf numFmtId="0" fontId="10" fillId="5" borderId="0" xfId="0" applyFont="1" applyFill="1" applyAlignment="1">
      <alignment horizontal="center" vertical="center" wrapText="1"/>
    </xf>
    <xf numFmtId="0" fontId="10" fillId="8" borderId="0" xfId="0" applyFont="1" applyFill="1" applyAlignment="1">
      <alignment horizontal="center" vertical="center" wrapText="1"/>
    </xf>
    <xf numFmtId="0" fontId="10" fillId="11" borderId="1" xfId="0" applyFont="1" applyFill="1" applyBorder="1" applyAlignment="1">
      <alignment horizontal="center" vertical="center" wrapText="1"/>
    </xf>
    <xf numFmtId="164" fontId="18" fillId="16" borderId="1" xfId="0" applyNumberFormat="1" applyFont="1" applyFill="1" applyBorder="1" applyAlignment="1">
      <alignment vertical="center"/>
    </xf>
    <xf numFmtId="0" fontId="20" fillId="0" borderId="17" xfId="0" applyFont="1" applyBorder="1" applyAlignment="1" applyProtection="1">
      <alignment wrapText="1"/>
      <protection locked="0"/>
    </xf>
    <xf numFmtId="0" fontId="20" fillId="15" borderId="17" xfId="0" applyFont="1" applyFill="1" applyBorder="1" applyAlignment="1" applyProtection="1">
      <alignment vertical="top"/>
      <protection locked="0"/>
    </xf>
    <xf numFmtId="0" fontId="20" fillId="15" borderId="17" xfId="0" applyFont="1" applyFill="1" applyBorder="1" applyAlignment="1" applyProtection="1">
      <alignment wrapText="1"/>
      <protection locked="0"/>
    </xf>
    <xf numFmtId="168" fontId="10" fillId="0" borderId="4" xfId="0" applyNumberFormat="1" applyFont="1" applyBorder="1" applyProtection="1">
      <protection locked="0"/>
    </xf>
    <xf numFmtId="165" fontId="29" fillId="0" borderId="26" xfId="1" applyNumberFormat="1" applyFont="1" applyBorder="1" applyProtection="1">
      <protection locked="0"/>
    </xf>
    <xf numFmtId="165" fontId="29" fillId="0" borderId="35" xfId="1" applyNumberFormat="1" applyFont="1" applyBorder="1" applyProtection="1">
      <protection locked="0"/>
    </xf>
    <xf numFmtId="165" fontId="29" fillId="0" borderId="24" xfId="1" applyNumberFormat="1" applyFont="1" applyBorder="1" applyProtection="1">
      <protection locked="0"/>
    </xf>
    <xf numFmtId="165" fontId="29" fillId="0" borderId="21" xfId="1" applyNumberFormat="1" applyFont="1" applyBorder="1" applyProtection="1">
      <protection locked="0"/>
    </xf>
    <xf numFmtId="0" fontId="11" fillId="0" borderId="5" xfId="0" applyFont="1" applyBorder="1" applyProtection="1">
      <protection locked="0"/>
    </xf>
    <xf numFmtId="0" fontId="12" fillId="12" borderId="27" xfId="0" applyFont="1" applyFill="1" applyBorder="1" applyProtection="1">
      <protection locked="0"/>
    </xf>
    <xf numFmtId="0" fontId="12" fillId="12" borderId="29" xfId="0" applyFont="1" applyFill="1" applyBorder="1" applyProtection="1">
      <protection locked="0"/>
    </xf>
    <xf numFmtId="0" fontId="12" fillId="12" borderId="34" xfId="0" applyFont="1" applyFill="1" applyBorder="1" applyProtection="1">
      <protection locked="0"/>
    </xf>
    <xf numFmtId="165" fontId="29" fillId="0" borderId="2" xfId="1" applyNumberFormat="1" applyFont="1" applyBorder="1" applyProtection="1">
      <protection locked="0"/>
    </xf>
    <xf numFmtId="14" fontId="10" fillId="0" borderId="2" xfId="0" applyNumberFormat="1" applyFont="1" applyBorder="1" applyAlignment="1">
      <alignment horizontal="center"/>
    </xf>
    <xf numFmtId="0" fontId="10" fillId="0" borderId="22" xfId="0" applyFont="1" applyBorder="1" applyAlignment="1">
      <alignment horizontal="center"/>
    </xf>
    <xf numFmtId="0" fontId="10" fillId="0" borderId="23" xfId="0" applyFont="1" applyBorder="1" applyAlignment="1">
      <alignment horizontal="center"/>
    </xf>
    <xf numFmtId="0" fontId="10" fillId="0" borderId="24" xfId="0" applyFont="1" applyBorder="1" applyAlignment="1">
      <alignment horizontal="center"/>
    </xf>
    <xf numFmtId="0" fontId="12" fillId="11" borderId="8" xfId="0" applyFont="1" applyFill="1" applyBorder="1" applyAlignment="1">
      <alignment horizontal="left" vertical="center" wrapText="1"/>
    </xf>
    <xf numFmtId="0" fontId="12" fillId="11" borderId="9" xfId="0" applyFont="1" applyFill="1" applyBorder="1" applyAlignment="1">
      <alignment horizontal="left" vertical="center" wrapText="1"/>
    </xf>
    <xf numFmtId="0" fontId="12" fillId="11" borderId="10" xfId="0" applyFont="1" applyFill="1" applyBorder="1" applyAlignment="1">
      <alignment horizontal="left" vertical="center" wrapText="1"/>
    </xf>
    <xf numFmtId="0" fontId="17" fillId="0" borderId="25" xfId="0" applyFont="1" applyBorder="1" applyAlignment="1">
      <alignment horizontal="center" vertical="center"/>
    </xf>
    <xf numFmtId="0" fontId="11" fillId="0" borderId="5" xfId="0" applyFont="1" applyBorder="1" applyAlignment="1" applyProtection="1">
      <alignment horizontal="left"/>
      <protection locked="0"/>
    </xf>
    <xf numFmtId="0" fontId="11" fillId="0" borderId="6" xfId="0" applyFont="1" applyBorder="1" applyAlignment="1" applyProtection="1">
      <alignment horizontal="left"/>
      <protection locked="0"/>
    </xf>
    <xf numFmtId="0" fontId="11" fillId="0" borderId="7" xfId="0" applyFont="1" applyBorder="1" applyAlignment="1" applyProtection="1">
      <alignment horizontal="left"/>
      <protection locked="0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0" fillId="0" borderId="8" xfId="0" applyFont="1" applyBorder="1" applyAlignment="1">
      <alignment horizontal="left"/>
    </xf>
    <xf numFmtId="0" fontId="10" fillId="0" borderId="9" xfId="0" applyFont="1" applyBorder="1" applyAlignment="1">
      <alignment horizontal="left"/>
    </xf>
    <xf numFmtId="0" fontId="10" fillId="0" borderId="10" xfId="0" applyFont="1" applyBorder="1" applyAlignment="1">
      <alignment horizontal="left"/>
    </xf>
    <xf numFmtId="0" fontId="24" fillId="0" borderId="11" xfId="0" applyFont="1" applyBorder="1" applyAlignment="1">
      <alignment horizontal="left"/>
    </xf>
    <xf numFmtId="0" fontId="24" fillId="0" borderId="0" xfId="0" applyFont="1" applyAlignment="1">
      <alignment horizontal="left"/>
    </xf>
    <xf numFmtId="0" fontId="24" fillId="0" borderId="12" xfId="0" applyFont="1" applyBorder="1" applyAlignment="1">
      <alignment horizontal="left"/>
    </xf>
    <xf numFmtId="0" fontId="11" fillId="0" borderId="5" xfId="0" applyFont="1" applyBorder="1" applyProtection="1">
      <protection locked="0"/>
    </xf>
    <xf numFmtId="0" fontId="11" fillId="0" borderId="6" xfId="0" applyFont="1" applyBorder="1" applyProtection="1">
      <protection locked="0"/>
    </xf>
    <xf numFmtId="0" fontId="12" fillId="10" borderId="5" xfId="0" applyFont="1" applyFill="1" applyBorder="1" applyAlignment="1">
      <alignment horizontal="center"/>
    </xf>
    <xf numFmtId="0" fontId="12" fillId="10" borderId="7" xfId="0" applyFont="1" applyFill="1" applyBorder="1" applyAlignment="1">
      <alignment horizontal="center"/>
    </xf>
    <xf numFmtId="0" fontId="11" fillId="0" borderId="6" xfId="0" applyFont="1" applyBorder="1" applyAlignment="1" applyProtection="1">
      <alignment horizontal="center"/>
      <protection locked="0"/>
    </xf>
    <xf numFmtId="0" fontId="11" fillId="0" borderId="7" xfId="0" applyFont="1" applyBorder="1" applyAlignment="1" applyProtection="1">
      <alignment horizontal="center"/>
      <protection locked="0"/>
    </xf>
    <xf numFmtId="0" fontId="12" fillId="11" borderId="5" xfId="0" applyFont="1" applyFill="1" applyBorder="1" applyAlignment="1">
      <alignment horizontal="left" vertical="center"/>
    </xf>
    <xf numFmtId="0" fontId="12" fillId="11" borderId="6" xfId="0" applyFont="1" applyFill="1" applyBorder="1" applyAlignment="1">
      <alignment horizontal="left" vertical="center"/>
    </xf>
    <xf numFmtId="0" fontId="12" fillId="11" borderId="7" xfId="0" applyFont="1" applyFill="1" applyBorder="1" applyAlignment="1">
      <alignment horizontal="left" vertical="center"/>
    </xf>
    <xf numFmtId="0" fontId="10" fillId="0" borderId="5" xfId="0" applyFont="1" applyBorder="1" applyAlignment="1">
      <alignment horizontal="left" vertical="center" wrapText="1"/>
    </xf>
    <xf numFmtId="0" fontId="10" fillId="0" borderId="6" xfId="0" applyFont="1" applyBorder="1" applyAlignment="1">
      <alignment horizontal="left" vertical="center" wrapText="1"/>
    </xf>
    <xf numFmtId="0" fontId="10" fillId="0" borderId="7" xfId="0" applyFont="1" applyBorder="1" applyAlignment="1">
      <alignment horizontal="left" vertical="center" wrapText="1"/>
    </xf>
    <xf numFmtId="168" fontId="10" fillId="0" borderId="0" xfId="0" applyNumberFormat="1" applyFont="1" applyAlignment="1" applyProtection="1">
      <alignment horizontal="left" vertical="top" wrapText="1"/>
      <protection locked="0"/>
    </xf>
    <xf numFmtId="0" fontId="12" fillId="9" borderId="32" xfId="0" applyFont="1" applyFill="1" applyBorder="1" applyAlignment="1" applyProtection="1">
      <alignment horizontal="center" vertical="center"/>
      <protection locked="0"/>
    </xf>
    <xf numFmtId="0" fontId="12" fillId="9" borderId="33" xfId="0" applyFont="1" applyFill="1" applyBorder="1" applyAlignment="1" applyProtection="1">
      <alignment horizontal="center" vertical="center"/>
      <protection locked="0"/>
    </xf>
    <xf numFmtId="0" fontId="16" fillId="3" borderId="40" xfId="0" applyFont="1" applyFill="1" applyBorder="1" applyAlignment="1">
      <alignment horizontal="center" vertical="center" wrapText="1"/>
    </xf>
    <xf numFmtId="0" fontId="16" fillId="3" borderId="41" xfId="0" applyFont="1" applyFill="1" applyBorder="1" applyAlignment="1">
      <alignment horizontal="center" vertical="center" wrapText="1"/>
    </xf>
    <xf numFmtId="0" fontId="16" fillId="3" borderId="25" xfId="0" applyFont="1" applyFill="1" applyBorder="1" applyAlignment="1">
      <alignment horizontal="center" vertical="center" wrapText="1"/>
    </xf>
    <xf numFmtId="0" fontId="16" fillId="3" borderId="20" xfId="0" applyFont="1" applyFill="1" applyBorder="1" applyAlignment="1">
      <alignment horizontal="center" vertical="center" wrapText="1"/>
    </xf>
    <xf numFmtId="0" fontId="16" fillId="3" borderId="28" xfId="0" applyFont="1" applyFill="1" applyBorder="1" applyAlignment="1">
      <alignment horizontal="center" vertical="center" wrapText="1"/>
    </xf>
    <xf numFmtId="0" fontId="16" fillId="3" borderId="37" xfId="0" applyFont="1" applyFill="1" applyBorder="1" applyAlignment="1">
      <alignment horizontal="center" vertical="center" wrapText="1"/>
    </xf>
    <xf numFmtId="0" fontId="12" fillId="13" borderId="36" xfId="0" applyFont="1" applyFill="1" applyBorder="1" applyAlignment="1" applyProtection="1">
      <alignment horizontal="center" vertical="center" wrapText="1"/>
      <protection locked="0"/>
    </xf>
    <xf numFmtId="0" fontId="12" fillId="13" borderId="19" xfId="0" applyFont="1" applyFill="1" applyBorder="1" applyAlignment="1" applyProtection="1">
      <alignment horizontal="center" vertical="center" wrapText="1"/>
      <protection locked="0"/>
    </xf>
    <xf numFmtId="0" fontId="12" fillId="13" borderId="25" xfId="0" applyFont="1" applyFill="1" applyBorder="1" applyAlignment="1" applyProtection="1">
      <alignment horizontal="center" vertical="center" wrapText="1"/>
      <protection locked="0"/>
    </xf>
    <xf numFmtId="0" fontId="12" fillId="13" borderId="28" xfId="0" applyFont="1" applyFill="1" applyBorder="1" applyAlignment="1" applyProtection="1">
      <alignment horizontal="center" vertical="center" wrapText="1"/>
      <protection locked="0"/>
    </xf>
    <xf numFmtId="0" fontId="10" fillId="0" borderId="22" xfId="0" applyFont="1" applyBorder="1" applyAlignment="1" applyProtection="1">
      <alignment horizontal="center"/>
      <protection locked="0"/>
    </xf>
    <xf numFmtId="0" fontId="10" fillId="0" borderId="23" xfId="0" applyFont="1" applyBorder="1" applyAlignment="1" applyProtection="1">
      <alignment horizontal="center"/>
      <protection locked="0"/>
    </xf>
    <xf numFmtId="0" fontId="10" fillId="0" borderId="24" xfId="0" applyFont="1" applyBorder="1" applyAlignment="1" applyProtection="1">
      <alignment horizontal="center"/>
      <protection locked="0"/>
    </xf>
    <xf numFmtId="0" fontId="17" fillId="0" borderId="25" xfId="0" applyFont="1" applyBorder="1" applyAlignment="1" applyProtection="1">
      <alignment horizontal="center" vertical="center"/>
      <protection locked="0"/>
    </xf>
    <xf numFmtId="0" fontId="12" fillId="0" borderId="5" xfId="0" applyFont="1" applyBorder="1" applyAlignment="1" applyProtection="1">
      <alignment horizontal="left" vertical="center"/>
      <protection locked="0"/>
    </xf>
    <xf numFmtId="0" fontId="12" fillId="0" borderId="6" xfId="0" applyFont="1" applyBorder="1" applyAlignment="1" applyProtection="1">
      <alignment horizontal="left" vertical="center"/>
      <protection locked="0"/>
    </xf>
    <xf numFmtId="0" fontId="12" fillId="0" borderId="7" xfId="0" applyFont="1" applyBorder="1" applyAlignment="1" applyProtection="1">
      <alignment horizontal="left" vertical="center"/>
      <protection locked="0"/>
    </xf>
    <xf numFmtId="0" fontId="10" fillId="5" borderId="1" xfId="0" applyFont="1" applyFill="1" applyBorder="1" applyAlignment="1">
      <alignment horizontal="center" vertical="center" wrapText="1"/>
    </xf>
    <xf numFmtId="0" fontId="10" fillId="17" borderId="1" xfId="0" applyFont="1" applyFill="1" applyBorder="1" applyAlignment="1">
      <alignment horizontal="center" vertical="center" wrapText="1"/>
    </xf>
    <xf numFmtId="164" fontId="18" fillId="0" borderId="1" xfId="0" applyNumberFormat="1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0" fillId="6" borderId="0" xfId="0" quotePrefix="1" applyFont="1" applyFill="1" applyAlignment="1">
      <alignment horizontal="left" vertical="top" wrapText="1"/>
    </xf>
    <xf numFmtId="0" fontId="12" fillId="15" borderId="30" xfId="0" quotePrefix="1" applyFont="1" applyFill="1" applyBorder="1" applyAlignment="1">
      <alignment horizontal="center" vertical="center"/>
    </xf>
    <xf numFmtId="0" fontId="12" fillId="15" borderId="31" xfId="0" quotePrefix="1" applyFont="1" applyFill="1" applyBorder="1" applyAlignment="1">
      <alignment horizontal="center" vertical="center"/>
    </xf>
    <xf numFmtId="0" fontId="12" fillId="15" borderId="26" xfId="0" quotePrefix="1" applyFont="1" applyFill="1" applyBorder="1" applyAlignment="1">
      <alignment horizontal="center" vertical="center"/>
    </xf>
    <xf numFmtId="0" fontId="12" fillId="0" borderId="30" xfId="0" applyFont="1" applyBorder="1" applyAlignment="1">
      <alignment horizontal="center" vertical="center"/>
    </xf>
    <xf numFmtId="0" fontId="12" fillId="0" borderId="26" xfId="0" applyFont="1" applyBorder="1" applyAlignment="1">
      <alignment horizontal="center" vertical="center"/>
    </xf>
  </cellXfs>
  <cellStyles count="4">
    <cellStyle name="Comma" xfId="1" builtinId="3"/>
    <cellStyle name="Normal" xfId="0" builtinId="0"/>
    <cellStyle name="Normal 2" xfId="2" xr:uid="{00000000-0005-0000-0000-000002000000}"/>
    <cellStyle name="เครื่องหมายจุลภาค 2" xfId="3" xr:uid="{00000000-0005-0000-0000-000003000000}"/>
  </cellStyles>
  <dxfs count="0"/>
  <tableStyles count="0" defaultTableStyle="TableStyleMedium9" defaultPivotStyle="PivotStyleLight16"/>
  <colors>
    <mruColors>
      <color rgb="FF0000FF"/>
      <color rgb="FFCCFFCC"/>
      <color rgb="FFFFFFCC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0</xdr:row>
      <xdr:rowOff>190500</xdr:rowOff>
    </xdr:from>
    <xdr:to>
      <xdr:col>1</xdr:col>
      <xdr:colOff>0</xdr:colOff>
      <xdr:row>2</xdr:row>
      <xdr:rowOff>133350</xdr:rowOff>
    </xdr:to>
    <xdr:pic>
      <xdr:nvPicPr>
        <xdr:cNvPr id="1060" name="Picture 1" descr="LOGO-LESS final.jpg">
          <a:extLst>
            <a:ext uri="{FF2B5EF4-FFF2-40B4-BE49-F238E27FC236}">
              <a16:creationId xmlns:a16="http://schemas.microsoft.com/office/drawing/2014/main" id="{00000000-0008-0000-0000-000024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190500"/>
          <a:ext cx="66294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0</xdr:row>
      <xdr:rowOff>190500</xdr:rowOff>
    </xdr:from>
    <xdr:to>
      <xdr:col>1</xdr:col>
      <xdr:colOff>0</xdr:colOff>
      <xdr:row>2</xdr:row>
      <xdr:rowOff>137160</xdr:rowOff>
    </xdr:to>
    <xdr:pic>
      <xdr:nvPicPr>
        <xdr:cNvPr id="14366" name="Picture 1" descr="LOGO-LESS final.jpg">
          <a:extLst>
            <a:ext uri="{FF2B5EF4-FFF2-40B4-BE49-F238E27FC236}">
              <a16:creationId xmlns:a16="http://schemas.microsoft.com/office/drawing/2014/main" id="{00000000-0008-0000-0100-00001E3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190500"/>
          <a:ext cx="66294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0</xdr:row>
      <xdr:rowOff>190500</xdr:rowOff>
    </xdr:from>
    <xdr:to>
      <xdr:col>1</xdr:col>
      <xdr:colOff>0</xdr:colOff>
      <xdr:row>2</xdr:row>
      <xdr:rowOff>137160</xdr:rowOff>
    </xdr:to>
    <xdr:pic>
      <xdr:nvPicPr>
        <xdr:cNvPr id="2" name="Picture 1" descr="LOGO-LESS final.jp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190500"/>
          <a:ext cx="66294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L96"/>
  <sheetViews>
    <sheetView tabSelected="1" zoomScale="110" zoomScaleNormal="110" workbookViewId="0">
      <selection activeCell="L5" sqref="L5"/>
    </sheetView>
  </sheetViews>
  <sheetFormatPr defaultColWidth="8.90625" defaultRowHeight="22.5"/>
  <cols>
    <col min="1" max="1" width="10.08984375" style="2" customWidth="1"/>
    <col min="2" max="2" width="17.54296875" style="2" customWidth="1"/>
    <col min="3" max="10" width="8.90625" style="2"/>
    <col min="11" max="11" width="13.08984375" style="2" customWidth="1"/>
    <col min="12" max="12" width="11.36328125" style="2" customWidth="1"/>
    <col min="13" max="16384" width="8.90625" style="2"/>
  </cols>
  <sheetData>
    <row r="1" spans="1:12" ht="35" customHeight="1">
      <c r="A1" s="109"/>
      <c r="B1" s="115" t="s">
        <v>0</v>
      </c>
      <c r="C1" s="115"/>
      <c r="D1" s="115"/>
      <c r="E1" s="115"/>
      <c r="F1" s="115"/>
      <c r="G1" s="115"/>
      <c r="H1" s="115"/>
      <c r="I1" s="115"/>
      <c r="J1" s="115"/>
      <c r="K1" s="26" t="s">
        <v>23</v>
      </c>
      <c r="L1" s="21" t="s">
        <v>43</v>
      </c>
    </row>
    <row r="2" spans="1:12" ht="26" customHeight="1">
      <c r="A2" s="110"/>
      <c r="B2" s="25" t="s">
        <v>5</v>
      </c>
      <c r="C2" s="119" t="s">
        <v>44</v>
      </c>
      <c r="D2" s="120"/>
      <c r="E2" s="120"/>
      <c r="F2" s="120"/>
      <c r="G2" s="120"/>
      <c r="H2" s="120"/>
      <c r="I2" s="120"/>
      <c r="J2" s="121"/>
      <c r="K2" s="26" t="s">
        <v>24</v>
      </c>
      <c r="L2" s="20">
        <v>9</v>
      </c>
    </row>
    <row r="3" spans="1:12" ht="26" customHeight="1">
      <c r="A3" s="110"/>
      <c r="B3" s="26" t="s">
        <v>3</v>
      </c>
      <c r="C3" s="116" t="s">
        <v>14</v>
      </c>
      <c r="D3" s="117"/>
      <c r="E3" s="117"/>
      <c r="F3" s="117"/>
      <c r="G3" s="117"/>
      <c r="H3" s="117"/>
      <c r="I3" s="117"/>
      <c r="J3" s="118"/>
      <c r="K3" s="26" t="s">
        <v>1</v>
      </c>
      <c r="L3" s="20">
        <v>1</v>
      </c>
    </row>
    <row r="4" spans="1:12" ht="26" customHeight="1">
      <c r="A4" s="111"/>
      <c r="B4" s="26" t="s">
        <v>4</v>
      </c>
      <c r="C4" s="128" t="s">
        <v>14</v>
      </c>
      <c r="D4" s="129"/>
      <c r="E4" s="129"/>
      <c r="F4" s="129"/>
      <c r="G4" s="130" t="s">
        <v>15</v>
      </c>
      <c r="H4" s="131"/>
      <c r="I4" s="132" t="s">
        <v>14</v>
      </c>
      <c r="J4" s="133"/>
      <c r="K4" s="26" t="s">
        <v>2</v>
      </c>
      <c r="L4" s="24" t="s">
        <v>104</v>
      </c>
    </row>
    <row r="5" spans="1:12" ht="26" customHeight="1">
      <c r="A5" s="3"/>
      <c r="L5" s="4"/>
    </row>
    <row r="6" spans="1:12" ht="26" customHeight="1">
      <c r="A6" s="3"/>
      <c r="B6" s="134" t="s">
        <v>16</v>
      </c>
      <c r="C6" s="135"/>
      <c r="D6" s="135"/>
      <c r="E6" s="135"/>
      <c r="F6" s="135"/>
      <c r="G6" s="135"/>
      <c r="H6" s="135"/>
      <c r="I6" s="135"/>
      <c r="J6" s="135"/>
      <c r="K6" s="136"/>
      <c r="L6" s="4"/>
    </row>
    <row r="7" spans="1:12" ht="26" customHeight="1">
      <c r="A7" s="3"/>
      <c r="B7" s="5" t="s">
        <v>34</v>
      </c>
      <c r="C7" s="6"/>
      <c r="D7" s="6"/>
      <c r="E7" s="6"/>
      <c r="F7" s="6"/>
      <c r="G7" s="6"/>
      <c r="H7" s="6"/>
      <c r="I7" s="6"/>
      <c r="J7" s="6"/>
      <c r="K7" s="7"/>
      <c r="L7" s="4"/>
    </row>
    <row r="8" spans="1:12" ht="26" customHeight="1">
      <c r="A8" s="3"/>
      <c r="L8" s="4"/>
    </row>
    <row r="9" spans="1:12" ht="26" customHeight="1">
      <c r="A9" s="3"/>
      <c r="B9" s="112" t="s">
        <v>6</v>
      </c>
      <c r="C9" s="113"/>
      <c r="D9" s="113"/>
      <c r="E9" s="113"/>
      <c r="F9" s="113"/>
      <c r="G9" s="113"/>
      <c r="H9" s="113"/>
      <c r="I9" s="113"/>
      <c r="J9" s="113"/>
      <c r="K9" s="114"/>
      <c r="L9" s="4"/>
    </row>
    <row r="10" spans="1:12" ht="26" customHeight="1">
      <c r="A10" s="3"/>
      <c r="B10" s="122" t="s">
        <v>88</v>
      </c>
      <c r="C10" s="123"/>
      <c r="D10" s="123"/>
      <c r="E10" s="123"/>
      <c r="F10" s="123"/>
      <c r="G10" s="123"/>
      <c r="H10" s="123"/>
      <c r="I10" s="123"/>
      <c r="J10" s="123"/>
      <c r="K10" s="124"/>
      <c r="L10" s="4"/>
    </row>
    <row r="11" spans="1:12" ht="26" customHeight="1">
      <c r="A11" s="3"/>
      <c r="B11" s="125" t="s">
        <v>84</v>
      </c>
      <c r="C11" s="126"/>
      <c r="D11" s="126"/>
      <c r="E11" s="126"/>
      <c r="F11" s="126"/>
      <c r="G11" s="126"/>
      <c r="H11" s="126"/>
      <c r="I11" s="126"/>
      <c r="J11" s="126"/>
      <c r="K11" s="127"/>
      <c r="L11" s="4"/>
    </row>
    <row r="12" spans="1:12" ht="26" customHeight="1">
      <c r="A12" s="3"/>
      <c r="B12" s="22" t="s">
        <v>35</v>
      </c>
      <c r="C12" s="8"/>
      <c r="D12" s="8"/>
      <c r="E12" s="8"/>
      <c r="F12" s="8"/>
      <c r="G12" s="8"/>
      <c r="H12" s="8"/>
      <c r="I12" s="8"/>
      <c r="J12" s="8"/>
      <c r="K12" s="9"/>
      <c r="L12" s="4"/>
    </row>
    <row r="13" spans="1:12" ht="26" customHeight="1">
      <c r="A13" s="3"/>
      <c r="B13" s="22" t="s">
        <v>36</v>
      </c>
      <c r="C13" s="8"/>
      <c r="D13" s="8"/>
      <c r="E13" s="8"/>
      <c r="F13" s="8"/>
      <c r="G13" s="8"/>
      <c r="H13" s="8"/>
      <c r="I13" s="8"/>
      <c r="J13" s="8"/>
      <c r="K13" s="9"/>
      <c r="L13" s="4"/>
    </row>
    <row r="14" spans="1:12" ht="26" customHeight="1">
      <c r="A14" s="3"/>
      <c r="B14" s="23" t="s">
        <v>37</v>
      </c>
      <c r="C14" s="10"/>
      <c r="D14" s="10"/>
      <c r="E14" s="10"/>
      <c r="F14" s="10"/>
      <c r="G14" s="10"/>
      <c r="H14" s="10"/>
      <c r="I14" s="10"/>
      <c r="J14" s="10"/>
      <c r="K14" s="11"/>
      <c r="L14" s="4"/>
    </row>
    <row r="15" spans="1:12" ht="26" customHeight="1">
      <c r="A15" s="3"/>
      <c r="L15" s="4"/>
    </row>
    <row r="16" spans="1:12" ht="26" customHeight="1">
      <c r="A16" s="3"/>
      <c r="B16" s="112" t="s">
        <v>20</v>
      </c>
      <c r="C16" s="113"/>
      <c r="D16" s="113"/>
      <c r="E16" s="113"/>
      <c r="F16" s="113"/>
      <c r="G16" s="113"/>
      <c r="H16" s="113"/>
      <c r="I16" s="113"/>
      <c r="J16" s="113"/>
      <c r="K16" s="114"/>
      <c r="L16" s="4"/>
    </row>
    <row r="17" spans="1:12" ht="26" customHeight="1">
      <c r="A17" s="3"/>
      <c r="B17" s="65" t="s">
        <v>18</v>
      </c>
      <c r="C17" s="17" t="s">
        <v>19</v>
      </c>
      <c r="D17" s="15"/>
      <c r="E17" s="15"/>
      <c r="F17" s="15"/>
      <c r="G17" s="15"/>
      <c r="H17" s="15"/>
      <c r="I17" s="15"/>
      <c r="J17" s="15"/>
      <c r="K17" s="16"/>
      <c r="L17" s="4"/>
    </row>
    <row r="18" spans="1:12" ht="32" customHeight="1">
      <c r="A18" s="3"/>
      <c r="B18" s="1" t="s">
        <v>17</v>
      </c>
      <c r="C18" s="137" t="s">
        <v>39</v>
      </c>
      <c r="D18" s="138"/>
      <c r="E18" s="138"/>
      <c r="F18" s="138"/>
      <c r="G18" s="138"/>
      <c r="H18" s="138"/>
      <c r="I18" s="138"/>
      <c r="J18" s="138"/>
      <c r="K18" s="139"/>
      <c r="L18" s="4"/>
    </row>
    <row r="19" spans="1:12" ht="26" customHeight="1">
      <c r="A19" s="3"/>
      <c r="L19" s="4"/>
    </row>
    <row r="20" spans="1:12" ht="20" customHeight="1">
      <c r="B20" s="112" t="s">
        <v>26</v>
      </c>
      <c r="C20" s="113"/>
      <c r="D20" s="113"/>
      <c r="E20" s="113"/>
      <c r="F20" s="113"/>
      <c r="G20" s="113"/>
      <c r="H20" s="113"/>
      <c r="I20" s="113"/>
      <c r="J20" s="113"/>
      <c r="K20" s="114"/>
      <c r="L20" s="4"/>
    </row>
    <row r="21" spans="1:12" ht="29.4" customHeight="1">
      <c r="B21" s="65" t="s">
        <v>18</v>
      </c>
      <c r="C21" s="17" t="s">
        <v>19</v>
      </c>
      <c r="D21" s="15"/>
      <c r="E21" s="15"/>
      <c r="F21" s="15"/>
      <c r="G21" s="15"/>
      <c r="H21" s="15"/>
      <c r="I21" s="15"/>
      <c r="J21" s="15"/>
      <c r="K21" s="16"/>
      <c r="L21" s="4"/>
    </row>
    <row r="22" spans="1:12" ht="29.4" customHeight="1">
      <c r="B22" s="1" t="s">
        <v>17</v>
      </c>
      <c r="C22" s="72" t="s">
        <v>31</v>
      </c>
      <c r="D22" s="15"/>
      <c r="E22" s="15"/>
      <c r="F22" s="15"/>
      <c r="G22" s="15"/>
      <c r="H22" s="15"/>
      <c r="I22" s="15"/>
      <c r="J22" s="15"/>
      <c r="K22" s="16"/>
      <c r="L22" s="4"/>
    </row>
    <row r="23" spans="1:12" ht="29.4" customHeight="1">
      <c r="B23" s="1" t="s">
        <v>17</v>
      </c>
      <c r="C23" s="72" t="s">
        <v>38</v>
      </c>
      <c r="D23" s="15"/>
      <c r="E23" s="15"/>
      <c r="F23" s="15"/>
      <c r="G23" s="15"/>
      <c r="H23" s="15"/>
      <c r="I23" s="15"/>
      <c r="J23" s="15"/>
      <c r="K23" s="16"/>
      <c r="L23" s="4"/>
    </row>
    <row r="24" spans="1:12" ht="27.65" customHeight="1">
      <c r="L24" s="4"/>
    </row>
    <row r="25" spans="1:12" ht="20" customHeight="1" thickBot="1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4"/>
    </row>
    <row r="26" spans="1:12" ht="20" customHeight="1"/>
    <row r="27" spans="1:12" ht="20" customHeight="1"/>
    <row r="28" spans="1:12" ht="20" customHeight="1"/>
    <row r="91" spans="1:12">
      <c r="A91" s="3"/>
      <c r="L91" s="4"/>
    </row>
    <row r="92" spans="1:12">
      <c r="A92" s="3"/>
      <c r="L92" s="4"/>
    </row>
    <row r="93" spans="1:12">
      <c r="A93" s="3"/>
      <c r="L93" s="4"/>
    </row>
    <row r="94" spans="1:12">
      <c r="A94" s="3"/>
      <c r="L94" s="4"/>
    </row>
    <row r="95" spans="1:12">
      <c r="A95" s="3"/>
      <c r="L95" s="4"/>
    </row>
    <row r="96" spans="1:12" ht="23" thickBot="1">
      <c r="A96" s="12"/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4"/>
    </row>
  </sheetData>
  <sheetProtection algorithmName="SHA-512" hashValue="kvqTsMKgsp96HjD+LemUOFE1necUVLqthy9UTJ9dmjRiR7j63yKckgh4OzEO1wejcBLmYJ6j8Q2Sg/1P3CrX9w==" saltValue="iOFWKoWV5uPfwibVwNiXsQ==" spinCount="100000" sheet="1" objects="1" scenarios="1"/>
  <customSheetViews>
    <customSheetView guid="{4A84D616-4AC1-4199-B962-FE0AC76EE94A}" showPageBreaks="1" view="pageLayout">
      <selection activeCell="B7" sqref="B7:K8"/>
      <pageMargins left="0.7" right="0.7" top="0.75" bottom="0.75" header="0.3" footer="0.3"/>
      <pageSetup paperSize="9" orientation="landscape" horizontalDpi="1200" verticalDpi="1200" r:id="rId1"/>
    </customSheetView>
  </customSheetViews>
  <mergeCells count="14">
    <mergeCell ref="B20:K20"/>
    <mergeCell ref="C4:F4"/>
    <mergeCell ref="G4:H4"/>
    <mergeCell ref="I4:J4"/>
    <mergeCell ref="B6:K6"/>
    <mergeCell ref="C18:K18"/>
    <mergeCell ref="A1:A4"/>
    <mergeCell ref="B9:K9"/>
    <mergeCell ref="B16:K16"/>
    <mergeCell ref="B1:J1"/>
    <mergeCell ref="C3:J3"/>
    <mergeCell ref="C2:J2"/>
    <mergeCell ref="B10:K10"/>
    <mergeCell ref="B11:K11"/>
  </mergeCells>
  <pageMargins left="0.7" right="0.7" top="0.75" bottom="0.75" header="0.3" footer="0.3"/>
  <pageSetup paperSize="9" orientation="landscape" horizontalDpi="1200" verticalDpi="120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</sheetPr>
  <dimension ref="A1:L32"/>
  <sheetViews>
    <sheetView zoomScaleNormal="100" workbookViewId="0">
      <selection activeCell="C11" sqref="C11"/>
    </sheetView>
  </sheetViews>
  <sheetFormatPr defaultColWidth="8.90625" defaultRowHeight="22.5"/>
  <cols>
    <col min="1" max="1" width="10.08984375" style="32" customWidth="1"/>
    <col min="2" max="2" width="17.08984375" style="32" customWidth="1"/>
    <col min="3" max="3" width="24" style="32" customWidth="1"/>
    <col min="4" max="4" width="20.453125" style="32" customWidth="1"/>
    <col min="5" max="6" width="18.6328125" style="32" customWidth="1"/>
    <col min="7" max="7" width="15.54296875" style="32" customWidth="1"/>
    <col min="8" max="9" width="14.90625" style="32" customWidth="1"/>
    <col min="10" max="10" width="11.08984375" style="32" customWidth="1"/>
    <col min="11" max="11" width="5.08984375" style="32" customWidth="1"/>
    <col min="12" max="12" width="48.453125" style="32" customWidth="1"/>
    <col min="13" max="16384" width="8.90625" style="32"/>
  </cols>
  <sheetData>
    <row r="1" spans="1:12" ht="35" customHeight="1">
      <c r="A1" s="153"/>
      <c r="B1" s="156" t="s">
        <v>0</v>
      </c>
      <c r="C1" s="156"/>
      <c r="D1" s="156"/>
      <c r="E1" s="156"/>
      <c r="F1" s="156"/>
      <c r="G1" s="156"/>
      <c r="H1" s="156"/>
      <c r="I1" s="31" t="s">
        <v>23</v>
      </c>
      <c r="J1" s="21" t="str">
        <f>+ลักษณะกิจกรรม!L1</f>
        <v>LESS-AE-01</v>
      </c>
    </row>
    <row r="2" spans="1:12" ht="26" customHeight="1">
      <c r="A2" s="154"/>
      <c r="B2" s="33" t="s">
        <v>5</v>
      </c>
      <c r="C2" s="157" t="str">
        <f>+ลักษณะกิจกรรม!C2</f>
        <v>การผลิตพลังงานไฟฟ้าจากพลังงานหมุนเวียนเพื่อจำหน่ายเข้าสู่ระบบสายส่ง</v>
      </c>
      <c r="D2" s="158"/>
      <c r="E2" s="158"/>
      <c r="F2" s="158"/>
      <c r="G2" s="158"/>
      <c r="H2" s="159"/>
      <c r="I2" s="31" t="s">
        <v>24</v>
      </c>
      <c r="J2" s="20">
        <f>+ลักษณะกิจกรรม!L2</f>
        <v>9</v>
      </c>
    </row>
    <row r="3" spans="1:12" ht="26" customHeight="1">
      <c r="A3" s="154"/>
      <c r="B3" s="31" t="s">
        <v>3</v>
      </c>
      <c r="C3" s="116" t="str">
        <f>+ลักษณะกิจกรรม!C3</f>
        <v>กรอกข้อมูล</v>
      </c>
      <c r="D3" s="117"/>
      <c r="E3" s="117"/>
      <c r="F3" s="117"/>
      <c r="G3" s="117"/>
      <c r="H3" s="118"/>
      <c r="I3" s="31" t="s">
        <v>1</v>
      </c>
      <c r="J3" s="20">
        <v>2</v>
      </c>
    </row>
    <row r="4" spans="1:12" ht="26" customHeight="1">
      <c r="A4" s="155"/>
      <c r="B4" s="31" t="s">
        <v>4</v>
      </c>
      <c r="C4" s="103" t="str">
        <f>+ลักษณะกิจกรรม!C4</f>
        <v>กรอกข้อมูล</v>
      </c>
      <c r="D4" s="34"/>
      <c r="E4" s="34"/>
      <c r="F4" s="34"/>
      <c r="G4" s="132" t="str">
        <f>+ลักษณะกิจกรรม!I4</f>
        <v>กรอกข้อมูล</v>
      </c>
      <c r="H4" s="133"/>
      <c r="I4" s="31" t="s">
        <v>2</v>
      </c>
      <c r="J4" s="108" t="str">
        <f>+ลักษณะกิจกรรม!L4</f>
        <v>28/05/2568</v>
      </c>
    </row>
    <row r="5" spans="1:12" ht="30.65" customHeight="1">
      <c r="A5" s="35"/>
      <c r="B5" s="36"/>
      <c r="C5" s="18"/>
      <c r="D5" s="37"/>
      <c r="E5" s="37"/>
      <c r="F5" s="37"/>
      <c r="G5" s="19"/>
      <c r="H5" s="19"/>
      <c r="I5" s="36"/>
      <c r="J5" s="38"/>
    </row>
    <row r="6" spans="1:12" ht="29" customHeight="1" thickBot="1">
      <c r="A6" s="35"/>
      <c r="B6" s="96" t="s">
        <v>72</v>
      </c>
      <c r="C6" s="97"/>
      <c r="D6" s="97"/>
      <c r="E6" s="97"/>
      <c r="F6" s="97"/>
      <c r="G6" s="95"/>
      <c r="H6" s="95"/>
      <c r="I6" s="95"/>
      <c r="J6" s="38"/>
    </row>
    <row r="7" spans="1:12" ht="26" customHeight="1" thickBot="1">
      <c r="A7" s="39"/>
      <c r="B7" s="104" t="s">
        <v>51</v>
      </c>
      <c r="C7" s="105"/>
      <c r="D7" s="105"/>
      <c r="E7" s="105"/>
      <c r="F7" s="105"/>
      <c r="G7" s="105"/>
      <c r="H7" s="105"/>
      <c r="I7" s="106"/>
      <c r="J7" s="40"/>
      <c r="L7" s="140" t="s">
        <v>102</v>
      </c>
    </row>
    <row r="8" spans="1:12" ht="51.65" customHeight="1">
      <c r="A8" s="39"/>
      <c r="B8" s="141" t="s">
        <v>7</v>
      </c>
      <c r="C8" s="75" t="s">
        <v>99</v>
      </c>
      <c r="D8" s="149" t="s">
        <v>100</v>
      </c>
      <c r="E8" s="151" t="s">
        <v>101</v>
      </c>
      <c r="F8" s="152"/>
      <c r="G8" s="143" t="s">
        <v>73</v>
      </c>
      <c r="H8" s="145" t="s">
        <v>48</v>
      </c>
      <c r="I8" s="147" t="s">
        <v>49</v>
      </c>
      <c r="J8" s="40"/>
      <c r="L8" s="140"/>
    </row>
    <row r="9" spans="1:12" ht="110.25" customHeight="1" thickBot="1">
      <c r="A9" s="39"/>
      <c r="B9" s="142"/>
      <c r="C9" s="76" t="s">
        <v>103</v>
      </c>
      <c r="D9" s="150"/>
      <c r="E9" s="82" t="s">
        <v>52</v>
      </c>
      <c r="F9" s="89" t="s">
        <v>53</v>
      </c>
      <c r="G9" s="144"/>
      <c r="H9" s="146"/>
      <c r="I9" s="148"/>
      <c r="J9" s="40"/>
      <c r="L9" s="140"/>
    </row>
    <row r="10" spans="1:12" ht="26" customHeight="1">
      <c r="A10" s="39"/>
      <c r="B10" s="83">
        <v>1</v>
      </c>
      <c r="C10" s="101"/>
      <c r="D10" s="101"/>
      <c r="E10" s="99" t="s">
        <v>55</v>
      </c>
      <c r="F10" s="100"/>
      <c r="G10" s="87">
        <f>($C10*อ้างอิง!$G$11)</f>
        <v>0</v>
      </c>
      <c r="H10" s="73">
        <f>+($D10*อ้างอิง!$G$12)+IFERROR(($F10*VLOOKUP($E10,อ้างอิง!$C$20:$F$29,4,FALSE)),0)</f>
        <v>0</v>
      </c>
      <c r="I10" s="74">
        <f>+G10-H10</f>
        <v>0</v>
      </c>
      <c r="J10" s="98"/>
      <c r="L10" s="2" t="s">
        <v>54</v>
      </c>
    </row>
    <row r="11" spans="1:12" ht="26" customHeight="1">
      <c r="A11" s="39"/>
      <c r="B11" s="83">
        <v>2</v>
      </c>
      <c r="C11" s="101"/>
      <c r="D11" s="102"/>
      <c r="E11" s="99" t="s">
        <v>55</v>
      </c>
      <c r="F11" s="107"/>
      <c r="G11" s="87">
        <f>($C11*อ้างอิง!$G$11)</f>
        <v>0</v>
      </c>
      <c r="H11" s="45">
        <f>+($D11*อ้างอิง!$G$12)+IFERROR(($F11*VLOOKUP($E11,อ้างอิง!$C$20:$F$29,4,FALSE)),0)</f>
        <v>0</v>
      </c>
      <c r="I11" s="46">
        <f t="shared" ref="I11:I29" si="0">+G11-H11</f>
        <v>0</v>
      </c>
      <c r="J11" s="40"/>
      <c r="L11" s="2" t="s">
        <v>55</v>
      </c>
    </row>
    <row r="12" spans="1:12" ht="26" customHeight="1">
      <c r="A12" s="39"/>
      <c r="B12" s="83">
        <v>3</v>
      </c>
      <c r="C12" s="102"/>
      <c r="D12" s="102"/>
      <c r="E12" s="99" t="s">
        <v>55</v>
      </c>
      <c r="F12" s="107"/>
      <c r="G12" s="87">
        <f>($C12*อ้างอิง!$G$11)</f>
        <v>0</v>
      </c>
      <c r="H12" s="45">
        <f>+($D12*อ้างอิง!$G$12)+IFERROR(($F12*VLOOKUP($E12,อ้างอิง!$C$20:$F$29,4,FALSE)),0)</f>
        <v>0</v>
      </c>
      <c r="I12" s="46">
        <f t="shared" si="0"/>
        <v>0</v>
      </c>
      <c r="J12" s="40"/>
      <c r="L12" s="2" t="s">
        <v>63</v>
      </c>
    </row>
    <row r="13" spans="1:12" ht="26" customHeight="1">
      <c r="A13" s="39"/>
      <c r="B13" s="83">
        <v>4</v>
      </c>
      <c r="C13" s="102"/>
      <c r="D13" s="102"/>
      <c r="E13" s="99" t="s">
        <v>55</v>
      </c>
      <c r="F13" s="107"/>
      <c r="G13" s="87">
        <f>($C13*อ้างอิง!$G$11)</f>
        <v>0</v>
      </c>
      <c r="H13" s="45">
        <f>+($D13*อ้างอิง!$G$12)+IFERROR(($F13*VLOOKUP($E13,อ้างอิง!$C$20:$F$29,4,FALSE)),0)</f>
        <v>0</v>
      </c>
      <c r="I13" s="46">
        <f t="shared" si="0"/>
        <v>0</v>
      </c>
      <c r="J13" s="40"/>
      <c r="L13" s="2" t="s">
        <v>64</v>
      </c>
    </row>
    <row r="14" spans="1:12" ht="26" customHeight="1">
      <c r="A14" s="39"/>
      <c r="B14" s="83">
        <v>5</v>
      </c>
      <c r="C14" s="102"/>
      <c r="D14" s="102"/>
      <c r="E14" s="99" t="s">
        <v>55</v>
      </c>
      <c r="F14" s="107"/>
      <c r="G14" s="87">
        <f>($C14*อ้างอิง!$G$11)</f>
        <v>0</v>
      </c>
      <c r="H14" s="45">
        <f>+($D14*อ้างอิง!$G$12)+IFERROR(($F14*VLOOKUP($E14,อ้างอิง!$C$20:$F$29,4,FALSE)),0)</f>
        <v>0</v>
      </c>
      <c r="I14" s="46">
        <f t="shared" si="0"/>
        <v>0</v>
      </c>
      <c r="J14" s="40"/>
      <c r="L14" s="2" t="s">
        <v>65</v>
      </c>
    </row>
    <row r="15" spans="1:12" ht="26" customHeight="1">
      <c r="A15" s="39"/>
      <c r="B15" s="83">
        <v>6</v>
      </c>
      <c r="C15" s="102"/>
      <c r="D15" s="102"/>
      <c r="E15" s="99" t="s">
        <v>55</v>
      </c>
      <c r="F15" s="107"/>
      <c r="G15" s="87">
        <f>($C15*อ้างอิง!$G$11)</f>
        <v>0</v>
      </c>
      <c r="H15" s="45">
        <f>+($D15*อ้างอิง!$G$12)+IFERROR(($F15*VLOOKUP($E15,อ้างอิง!$C$20:$F$29,4,FALSE)),0)</f>
        <v>0</v>
      </c>
      <c r="I15" s="46">
        <f t="shared" si="0"/>
        <v>0</v>
      </c>
      <c r="J15" s="40"/>
      <c r="L15" s="2" t="s">
        <v>66</v>
      </c>
    </row>
    <row r="16" spans="1:12" ht="26" customHeight="1">
      <c r="A16" s="39"/>
      <c r="B16" s="83">
        <v>7</v>
      </c>
      <c r="C16" s="102"/>
      <c r="D16" s="102"/>
      <c r="E16" s="99" t="s">
        <v>55</v>
      </c>
      <c r="F16" s="107"/>
      <c r="G16" s="87">
        <f>($C16*อ้างอิง!$G$11)</f>
        <v>0</v>
      </c>
      <c r="H16" s="45">
        <f>+($D16*อ้างอิง!$G$12)+IFERROR(($F16*VLOOKUP($E16,อ้างอิง!$C$20:$F$29,4,FALSE)),0)</f>
        <v>0</v>
      </c>
      <c r="I16" s="46">
        <f t="shared" si="0"/>
        <v>0</v>
      </c>
      <c r="J16" s="40"/>
      <c r="L16" s="2" t="s">
        <v>67</v>
      </c>
    </row>
    <row r="17" spans="1:12" ht="26" customHeight="1">
      <c r="A17" s="39"/>
      <c r="B17" s="83">
        <v>8</v>
      </c>
      <c r="C17" s="102"/>
      <c r="D17" s="102"/>
      <c r="E17" s="99" t="s">
        <v>55</v>
      </c>
      <c r="F17" s="107"/>
      <c r="G17" s="87">
        <f>($C17*อ้างอิง!$G$11)</f>
        <v>0</v>
      </c>
      <c r="H17" s="45">
        <f>+($D17*อ้างอิง!$G$12)+IFERROR(($F17*VLOOKUP($E17,อ้างอิง!$C$20:$F$29,4,FALSE)),0)</f>
        <v>0</v>
      </c>
      <c r="I17" s="46">
        <f t="shared" si="0"/>
        <v>0</v>
      </c>
      <c r="J17" s="40"/>
      <c r="L17" s="2" t="s">
        <v>68</v>
      </c>
    </row>
    <row r="18" spans="1:12" ht="26" customHeight="1">
      <c r="A18" s="39"/>
      <c r="B18" s="83">
        <v>9</v>
      </c>
      <c r="C18" s="102"/>
      <c r="D18" s="102"/>
      <c r="E18" s="99" t="s">
        <v>55</v>
      </c>
      <c r="F18" s="107"/>
      <c r="G18" s="87">
        <f>($C18*อ้างอิง!$G$11)</f>
        <v>0</v>
      </c>
      <c r="H18" s="45">
        <f>+($D18*อ้างอิง!$G$12)+IFERROR(($F18*VLOOKUP($E18,อ้างอิง!$C$20:$F$29,4,FALSE)),0)</f>
        <v>0</v>
      </c>
      <c r="I18" s="46">
        <f t="shared" si="0"/>
        <v>0</v>
      </c>
      <c r="J18" s="40"/>
      <c r="L18" s="2" t="s">
        <v>69</v>
      </c>
    </row>
    <row r="19" spans="1:12" ht="26" customHeight="1">
      <c r="A19" s="39"/>
      <c r="B19" s="83">
        <v>10</v>
      </c>
      <c r="C19" s="102"/>
      <c r="D19" s="102"/>
      <c r="E19" s="99" t="s">
        <v>55</v>
      </c>
      <c r="F19" s="107"/>
      <c r="G19" s="87">
        <f>($C19*อ้างอิง!$G$11)</f>
        <v>0</v>
      </c>
      <c r="H19" s="45">
        <f>+($D19*อ้างอิง!$G$12)+IFERROR(($F19*VLOOKUP($E19,อ้างอิง!$C$20:$F$29,4,FALSE)),0)</f>
        <v>0</v>
      </c>
      <c r="I19" s="46">
        <f t="shared" si="0"/>
        <v>0</v>
      </c>
      <c r="J19" s="40"/>
      <c r="L19" s="2" t="s">
        <v>70</v>
      </c>
    </row>
    <row r="20" spans="1:12" ht="26" customHeight="1">
      <c r="A20" s="39"/>
      <c r="B20" s="83">
        <v>11</v>
      </c>
      <c r="C20" s="102"/>
      <c r="D20" s="102"/>
      <c r="E20" s="99" t="s">
        <v>55</v>
      </c>
      <c r="F20" s="107"/>
      <c r="G20" s="87">
        <f>($C20*อ้างอิง!$G$11)</f>
        <v>0</v>
      </c>
      <c r="H20" s="45">
        <f>+($D20*อ้างอิง!$G$12)+IFERROR(($F20*VLOOKUP($E20,อ้างอิง!$C$20:$F$29,4,FALSE)),0)</f>
        <v>0</v>
      </c>
      <c r="I20" s="46">
        <f t="shared" si="0"/>
        <v>0</v>
      </c>
      <c r="J20" s="40"/>
      <c r="L20" s="2" t="s">
        <v>71</v>
      </c>
    </row>
    <row r="21" spans="1:12" ht="26" customHeight="1">
      <c r="A21" s="39"/>
      <c r="B21" s="83">
        <v>12</v>
      </c>
      <c r="C21" s="102"/>
      <c r="D21" s="102"/>
      <c r="E21" s="99" t="s">
        <v>55</v>
      </c>
      <c r="F21" s="107"/>
      <c r="G21" s="87">
        <f>($C21*อ้างอิง!$G$11)</f>
        <v>0</v>
      </c>
      <c r="H21" s="45">
        <f>+($D21*อ้างอิง!$G$12)+IFERROR(($F21*VLOOKUP($E21,อ้างอิง!$C$20:$F$29,4,FALSE)),0)</f>
        <v>0</v>
      </c>
      <c r="I21" s="46">
        <f t="shared" si="0"/>
        <v>0</v>
      </c>
      <c r="J21" s="40"/>
      <c r="L21" s="2" t="s">
        <v>97</v>
      </c>
    </row>
    <row r="22" spans="1:12" ht="26" customHeight="1">
      <c r="A22" s="39"/>
      <c r="B22" s="83">
        <v>13</v>
      </c>
      <c r="C22" s="102"/>
      <c r="D22" s="102"/>
      <c r="E22" s="99" t="s">
        <v>55</v>
      </c>
      <c r="F22" s="107"/>
      <c r="G22" s="87">
        <f>($C22*อ้างอิง!$G$11)</f>
        <v>0</v>
      </c>
      <c r="H22" s="45">
        <f>+($D22*อ้างอิง!$G$12)+IFERROR(($F22*VLOOKUP($E22,อ้างอิง!$C$20:$F$29,4,FALSE)),0)</f>
        <v>0</v>
      </c>
      <c r="I22" s="46">
        <f t="shared" si="0"/>
        <v>0</v>
      </c>
      <c r="J22" s="40"/>
    </row>
    <row r="23" spans="1:12" ht="26" customHeight="1">
      <c r="A23" s="39"/>
      <c r="B23" s="83">
        <v>14</v>
      </c>
      <c r="C23" s="102"/>
      <c r="D23" s="102"/>
      <c r="E23" s="99" t="s">
        <v>55</v>
      </c>
      <c r="F23" s="107"/>
      <c r="G23" s="87">
        <f>($C23*อ้างอิง!$G$11)</f>
        <v>0</v>
      </c>
      <c r="H23" s="45">
        <f>+($D23*อ้างอิง!$G$12)+IFERROR(($F23*VLOOKUP($E23,อ้างอิง!$C$20:$F$29,4,FALSE)),0)</f>
        <v>0</v>
      </c>
      <c r="I23" s="46">
        <f t="shared" si="0"/>
        <v>0</v>
      </c>
      <c r="J23" s="40"/>
    </row>
    <row r="24" spans="1:12" ht="26" customHeight="1">
      <c r="A24" s="39"/>
      <c r="B24" s="83">
        <v>15</v>
      </c>
      <c r="C24" s="102"/>
      <c r="D24" s="102"/>
      <c r="E24" s="99" t="s">
        <v>55</v>
      </c>
      <c r="F24" s="107"/>
      <c r="G24" s="87">
        <f>($C24*อ้างอิง!$G$11)</f>
        <v>0</v>
      </c>
      <c r="H24" s="45">
        <f>+($D24*อ้างอิง!$G$12)+IFERROR(($F24*VLOOKUP($E24,อ้างอิง!$C$20:$F$29,4,FALSE)),0)</f>
        <v>0</v>
      </c>
      <c r="I24" s="46">
        <f t="shared" si="0"/>
        <v>0</v>
      </c>
      <c r="J24" s="40"/>
    </row>
    <row r="25" spans="1:12" ht="26" customHeight="1">
      <c r="A25" s="39"/>
      <c r="B25" s="83">
        <v>16</v>
      </c>
      <c r="C25" s="102"/>
      <c r="D25" s="102"/>
      <c r="E25" s="99" t="s">
        <v>55</v>
      </c>
      <c r="F25" s="107"/>
      <c r="G25" s="87">
        <f>($C25*อ้างอิง!$G$11)</f>
        <v>0</v>
      </c>
      <c r="H25" s="45">
        <f>+($D25*อ้างอิง!$G$12)+IFERROR(($F25*VLOOKUP($E25,อ้างอิง!$C$20:$F$29,4,FALSE)),0)</f>
        <v>0</v>
      </c>
      <c r="I25" s="46">
        <f t="shared" si="0"/>
        <v>0</v>
      </c>
      <c r="J25" s="40"/>
    </row>
    <row r="26" spans="1:12" ht="26" customHeight="1">
      <c r="A26" s="39"/>
      <c r="B26" s="83">
        <v>17</v>
      </c>
      <c r="C26" s="102"/>
      <c r="D26" s="102"/>
      <c r="E26" s="99" t="s">
        <v>55</v>
      </c>
      <c r="F26" s="107"/>
      <c r="G26" s="87">
        <f>($C26*อ้างอิง!$G$11)</f>
        <v>0</v>
      </c>
      <c r="H26" s="45">
        <f>+($D26*อ้างอิง!$G$12)+IFERROR(($F26*VLOOKUP($E26,อ้างอิง!$C$20:$F$29,4,FALSE)),0)</f>
        <v>0</v>
      </c>
      <c r="I26" s="46">
        <f t="shared" si="0"/>
        <v>0</v>
      </c>
      <c r="J26" s="40"/>
    </row>
    <row r="27" spans="1:12" ht="26" customHeight="1">
      <c r="A27" s="39"/>
      <c r="B27" s="83">
        <v>18</v>
      </c>
      <c r="C27" s="102"/>
      <c r="D27" s="102"/>
      <c r="E27" s="99" t="s">
        <v>55</v>
      </c>
      <c r="F27" s="107"/>
      <c r="G27" s="87">
        <f>($C27*อ้างอิง!$G$11)</f>
        <v>0</v>
      </c>
      <c r="H27" s="45">
        <f>+($D27*อ้างอิง!$G$12)+IFERROR(($F27*VLOOKUP($E27,อ้างอิง!$C$20:$F$29,4,FALSE)),0)</f>
        <v>0</v>
      </c>
      <c r="I27" s="46">
        <f t="shared" si="0"/>
        <v>0</v>
      </c>
      <c r="J27" s="40"/>
    </row>
    <row r="28" spans="1:12" ht="26" customHeight="1">
      <c r="A28" s="39"/>
      <c r="B28" s="83">
        <v>19</v>
      </c>
      <c r="C28" s="102"/>
      <c r="D28" s="102"/>
      <c r="E28" s="99" t="s">
        <v>55</v>
      </c>
      <c r="F28" s="107"/>
      <c r="G28" s="87">
        <f>($C28*อ้างอิง!$G$11)</f>
        <v>0</v>
      </c>
      <c r="H28" s="45">
        <f>+($D28*อ้างอิง!$G$12)+IFERROR(($F28*VLOOKUP($E28,อ้างอิง!$C$20:$F$29,4,FALSE)),0)</f>
        <v>0</v>
      </c>
      <c r="I28" s="46">
        <f t="shared" si="0"/>
        <v>0</v>
      </c>
      <c r="J28" s="40"/>
    </row>
    <row r="29" spans="1:12" ht="26" customHeight="1">
      <c r="A29" s="39"/>
      <c r="B29" s="83">
        <v>20</v>
      </c>
      <c r="C29" s="102"/>
      <c r="D29" s="102"/>
      <c r="E29" s="99" t="s">
        <v>55</v>
      </c>
      <c r="F29" s="107"/>
      <c r="G29" s="87">
        <f>($C29*อ้างอิง!$G$11)</f>
        <v>0</v>
      </c>
      <c r="H29" s="45">
        <f>+($D29*อ้างอิง!$G$12)+IFERROR(($F29*VLOOKUP($E29,อ้างอิง!$C$20:$F$29,4,FALSE)),0)</f>
        <v>0</v>
      </c>
      <c r="I29" s="46">
        <f t="shared" si="0"/>
        <v>0</v>
      </c>
      <c r="J29" s="40"/>
    </row>
    <row r="30" spans="1:12" ht="26" customHeight="1" thickBot="1">
      <c r="A30" s="39"/>
      <c r="B30" s="84" t="s">
        <v>8</v>
      </c>
      <c r="C30" s="85">
        <f>SUM(C10:C29)</f>
        <v>0</v>
      </c>
      <c r="D30" s="85"/>
      <c r="E30" s="41"/>
      <c r="F30" s="86"/>
      <c r="G30" s="88">
        <f>SUM(G10:G29)</f>
        <v>0</v>
      </c>
      <c r="H30" s="47">
        <f>SUM(H10:H29)</f>
        <v>0</v>
      </c>
      <c r="I30" s="48">
        <f>ROUNDDOWN(SUM(I10:I29),0)</f>
        <v>0</v>
      </c>
      <c r="J30" s="40"/>
    </row>
    <row r="31" spans="1:12" ht="26" customHeight="1">
      <c r="A31" s="39"/>
      <c r="B31" s="37"/>
      <c r="J31" s="40"/>
    </row>
    <row r="32" spans="1:12" ht="23" thickBot="1">
      <c r="A32" s="42"/>
      <c r="B32" s="43"/>
      <c r="C32" s="43"/>
      <c r="D32" s="43"/>
      <c r="E32" s="43"/>
      <c r="F32" s="43"/>
      <c r="G32" s="43"/>
      <c r="H32" s="43"/>
      <c r="I32" s="43"/>
      <c r="J32" s="44"/>
    </row>
  </sheetData>
  <sheetProtection algorithmName="SHA-512" hashValue="q5UD3Nq+pGANnBZ/OvzucWO+SehclYO5mykU0kACtfTjkY8OAlxBbBsNkAUUg480uopGQ4+a6LrEWoxA/iAiyg==" saltValue="cFySq4RQO0qUKB+W5Bm4bw==" spinCount="100000" sheet="1" objects="1" scenarios="1"/>
  <mergeCells count="12">
    <mergeCell ref="A1:A4"/>
    <mergeCell ref="B1:H1"/>
    <mergeCell ref="C2:H2"/>
    <mergeCell ref="C3:H3"/>
    <mergeCell ref="G4:H4"/>
    <mergeCell ref="L7:L9"/>
    <mergeCell ref="B8:B9"/>
    <mergeCell ref="G8:G9"/>
    <mergeCell ref="H8:H9"/>
    <mergeCell ref="I8:I9"/>
    <mergeCell ref="D8:D9"/>
    <mergeCell ref="E8:F8"/>
  </mergeCells>
  <dataValidations count="1">
    <dataValidation type="list" allowBlank="1" showInputMessage="1" showErrorMessage="1" sqref="E10:E29" xr:uid="{00000000-0002-0000-0100-000000000000}">
      <formula1>$L$11:$L$21</formula1>
    </dataValidation>
  </dataValidations>
  <pageMargins left="0.7" right="0.7" top="0.75" bottom="0.75" header="0.3" footer="0.3"/>
  <pageSetup paperSize="9" orientation="landscape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L89"/>
  <sheetViews>
    <sheetView zoomScaleNormal="100" workbookViewId="0">
      <selection activeCell="Q6" sqref="Q6"/>
    </sheetView>
  </sheetViews>
  <sheetFormatPr defaultColWidth="8.90625" defaultRowHeight="22.5"/>
  <cols>
    <col min="1" max="1" width="10.08984375" style="2" customWidth="1"/>
    <col min="2" max="2" width="22.90625" style="2" customWidth="1"/>
    <col min="3" max="10" width="8.90625" style="2"/>
    <col min="11" max="11" width="10.36328125" style="2" customWidth="1"/>
    <col min="12" max="12" width="12.36328125" style="2" customWidth="1"/>
    <col min="13" max="16384" width="8.90625" style="2"/>
  </cols>
  <sheetData>
    <row r="1" spans="1:12" ht="35" customHeight="1">
      <c r="A1" s="109"/>
      <c r="B1" s="115" t="s">
        <v>0</v>
      </c>
      <c r="C1" s="115"/>
      <c r="D1" s="115"/>
      <c r="E1" s="115"/>
      <c r="F1" s="115"/>
      <c r="G1" s="115"/>
      <c r="H1" s="115"/>
      <c r="I1" s="115"/>
      <c r="J1" s="115"/>
      <c r="K1" s="26" t="s">
        <v>23</v>
      </c>
      <c r="L1" s="21" t="str">
        <f>+ลักษณะกิจกรรม!L1</f>
        <v>LESS-AE-01</v>
      </c>
    </row>
    <row r="2" spans="1:12" ht="26" customHeight="1">
      <c r="A2" s="110"/>
      <c r="B2" s="25" t="s">
        <v>5</v>
      </c>
      <c r="C2" s="119" t="str">
        <f>+ลักษณะกิจกรรม!C2</f>
        <v>การผลิตพลังงานไฟฟ้าจากพลังงานหมุนเวียนเพื่อจำหน่ายเข้าสู่ระบบสายส่ง</v>
      </c>
      <c r="D2" s="120"/>
      <c r="E2" s="120"/>
      <c r="F2" s="120"/>
      <c r="G2" s="120"/>
      <c r="H2" s="120"/>
      <c r="I2" s="120"/>
      <c r="J2" s="121"/>
      <c r="K2" s="26" t="s">
        <v>24</v>
      </c>
      <c r="L2" s="20">
        <f>+ลักษณะกิจกรรม!L2</f>
        <v>9</v>
      </c>
    </row>
    <row r="3" spans="1:12" ht="26" customHeight="1">
      <c r="A3" s="110"/>
      <c r="B3" s="26" t="s">
        <v>3</v>
      </c>
      <c r="C3" s="116" t="str">
        <f>ลักษณะกิจกรรม!$C$3</f>
        <v>กรอกข้อมูล</v>
      </c>
      <c r="D3" s="117"/>
      <c r="E3" s="117"/>
      <c r="F3" s="117"/>
      <c r="G3" s="117"/>
      <c r="H3" s="117"/>
      <c r="I3" s="117"/>
      <c r="J3" s="118"/>
      <c r="K3" s="26" t="s">
        <v>1</v>
      </c>
      <c r="L3" s="20">
        <v>3</v>
      </c>
    </row>
    <row r="4" spans="1:12" ht="26" customHeight="1">
      <c r="A4" s="111"/>
      <c r="B4" s="26" t="s">
        <v>4</v>
      </c>
      <c r="C4" s="128" t="str">
        <f>ลักษณะกิจกรรม!$C$4</f>
        <v>กรอกข้อมูล</v>
      </c>
      <c r="D4" s="129"/>
      <c r="E4" s="129"/>
      <c r="F4" s="129"/>
      <c r="G4" s="130" t="s">
        <v>15</v>
      </c>
      <c r="H4" s="131"/>
      <c r="I4" s="132" t="str">
        <f>ลักษณะกิจกรรม!$I$4</f>
        <v>กรอกข้อมูล</v>
      </c>
      <c r="J4" s="133"/>
      <c r="K4" s="26" t="s">
        <v>2</v>
      </c>
      <c r="L4" s="108" t="str">
        <f>+ลักษณะกิจกรรม!L4</f>
        <v>28/05/2568</v>
      </c>
    </row>
    <row r="5" spans="1:12" ht="26" customHeight="1">
      <c r="A5" s="3"/>
      <c r="L5" s="4"/>
    </row>
    <row r="6" spans="1:12" ht="26" customHeight="1">
      <c r="B6" s="27" t="str">
        <f>+ข้อมูลกิจกรรม_จำหน่ายสายส่ง!B7</f>
        <v>ช่วงระยะเวลาที่ขอการรับรองปริมาณก๊าซเรือนกระจกที่ลดได้ (ระบุช่วงเวลา วัน เดือน ปี - วัน เดือน ปี )</v>
      </c>
      <c r="L6" s="4"/>
    </row>
    <row r="7" spans="1:12" ht="9.65" customHeight="1">
      <c r="B7" s="28"/>
      <c r="L7" s="4"/>
    </row>
    <row r="8" spans="1:12" ht="86" customHeight="1">
      <c r="B8" s="93" t="s">
        <v>83</v>
      </c>
      <c r="C8" s="81" t="s">
        <v>28</v>
      </c>
      <c r="D8" s="160" t="s">
        <v>29</v>
      </c>
      <c r="E8" s="160"/>
      <c r="F8" s="160"/>
      <c r="G8" s="81" t="s">
        <v>33</v>
      </c>
      <c r="H8" s="161" t="s">
        <v>30</v>
      </c>
      <c r="I8" s="161"/>
      <c r="J8" s="161"/>
      <c r="L8" s="4"/>
    </row>
    <row r="9" spans="1:12" ht="47" customHeight="1">
      <c r="B9" s="94">
        <f>+ข้อมูลกิจกรรม_จำหน่ายสายส่ง!I30</f>
        <v>0</v>
      </c>
      <c r="C9" s="29" t="s">
        <v>28</v>
      </c>
      <c r="D9" s="162">
        <f>+ข้อมูลกิจกรรม_จำหน่ายสายส่ง!G30</f>
        <v>0</v>
      </c>
      <c r="E9" s="163"/>
      <c r="F9" s="163"/>
      <c r="G9" s="30" t="s">
        <v>33</v>
      </c>
      <c r="H9" s="162">
        <f>+ข้อมูลกิจกรรม_จำหน่ายสายส่ง!H30</f>
        <v>0</v>
      </c>
      <c r="I9" s="163"/>
      <c r="J9" s="163"/>
      <c r="L9" s="4"/>
    </row>
    <row r="10" spans="1:12" ht="26" customHeight="1">
      <c r="L10" s="4"/>
    </row>
    <row r="11" spans="1:12" ht="26" customHeight="1">
      <c r="L11" s="4"/>
    </row>
    <row r="12" spans="1:12" ht="26" customHeight="1">
      <c r="L12" s="4"/>
    </row>
    <row r="13" spans="1:12" ht="26" customHeight="1">
      <c r="L13" s="4"/>
    </row>
    <row r="14" spans="1:12" ht="26" customHeight="1">
      <c r="L14" s="4"/>
    </row>
    <row r="15" spans="1:12" ht="26" customHeight="1">
      <c r="L15" s="4"/>
    </row>
    <row r="16" spans="1:12" ht="20" customHeight="1">
      <c r="L16" s="4"/>
    </row>
    <row r="17" spans="1:12" ht="20" customHeight="1">
      <c r="L17" s="4"/>
    </row>
    <row r="18" spans="1:12" ht="20" customHeight="1" thickBot="1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4"/>
    </row>
    <row r="19" spans="1:12" ht="20" customHeight="1"/>
    <row r="20" spans="1:12" ht="20" customHeight="1"/>
    <row r="21" spans="1:12" ht="20" customHeight="1"/>
    <row r="84" spans="1:12">
      <c r="A84" s="3"/>
      <c r="L84" s="4"/>
    </row>
    <row r="85" spans="1:12">
      <c r="A85" s="3"/>
      <c r="L85" s="4"/>
    </row>
    <row r="86" spans="1:12">
      <c r="A86" s="3"/>
      <c r="L86" s="4"/>
    </row>
    <row r="87" spans="1:12">
      <c r="A87" s="3"/>
      <c r="L87" s="4"/>
    </row>
    <row r="88" spans="1:12">
      <c r="A88" s="3"/>
      <c r="L88" s="4"/>
    </row>
    <row r="89" spans="1:12" ht="23" thickBot="1">
      <c r="A89" s="12"/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4"/>
    </row>
  </sheetData>
  <sheetProtection algorithmName="SHA-512" hashValue="y20sG2fb+n9umx/5V5wKsofOafe4xWepBi253XWkDKnMAb7jQDgevUt24CDz2uY15/8if04c35n+52LfGSOd4Q==" saltValue="bVnb/UdlGx/Oi+O8MCx4EA==" spinCount="100000" sheet="1" objects="1" scenarios="1"/>
  <mergeCells count="11">
    <mergeCell ref="D8:F8"/>
    <mergeCell ref="H8:J8"/>
    <mergeCell ref="D9:F9"/>
    <mergeCell ref="H9:J9"/>
    <mergeCell ref="A1:A4"/>
    <mergeCell ref="B1:J1"/>
    <mergeCell ref="C2:J2"/>
    <mergeCell ref="C3:J3"/>
    <mergeCell ref="C4:F4"/>
    <mergeCell ref="G4:H4"/>
    <mergeCell ref="I4:J4"/>
  </mergeCells>
  <pageMargins left="0.7" right="0.7" top="0.75" bottom="0.75" header="0.3" footer="0.3"/>
  <pageSetup paperSize="9" orientation="landscape" horizontalDpi="1200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C000"/>
  </sheetPr>
  <dimension ref="B1:G29"/>
  <sheetViews>
    <sheetView showGridLines="0" zoomScale="90" zoomScaleNormal="90" workbookViewId="0">
      <selection activeCell="G4" sqref="G4"/>
    </sheetView>
  </sheetViews>
  <sheetFormatPr defaultColWidth="8.6328125" defaultRowHeight="22.5"/>
  <cols>
    <col min="1" max="2" width="8.6328125" style="2"/>
    <col min="3" max="3" width="25.08984375" style="2" customWidth="1"/>
    <col min="4" max="4" width="57.6328125" style="2" customWidth="1"/>
    <col min="5" max="5" width="52" style="2" customWidth="1"/>
    <col min="6" max="6" width="25.08984375" style="2" customWidth="1"/>
    <col min="7" max="7" width="11" style="2" customWidth="1"/>
    <col min="8" max="8" width="25" style="2" customWidth="1"/>
    <col min="9" max="16384" width="8.6328125" style="2"/>
  </cols>
  <sheetData>
    <row r="1" spans="2:7" ht="50" customHeight="1">
      <c r="C1" s="49" t="s">
        <v>13</v>
      </c>
    </row>
    <row r="2" spans="2:7" ht="69.650000000000006" customHeight="1">
      <c r="C2" s="90" t="s">
        <v>86</v>
      </c>
      <c r="D2" s="79" t="s">
        <v>50</v>
      </c>
      <c r="E2" s="50"/>
      <c r="F2" s="50"/>
      <c r="G2" s="50"/>
    </row>
    <row r="3" spans="2:7" ht="77" customHeight="1">
      <c r="C3" s="91" t="s">
        <v>87</v>
      </c>
      <c r="D3" s="164" t="s">
        <v>94</v>
      </c>
      <c r="E3" s="164"/>
      <c r="F3" s="164"/>
      <c r="G3" s="164"/>
    </row>
    <row r="4" spans="2:7" ht="69.5">
      <c r="C4" s="92" t="s">
        <v>25</v>
      </c>
      <c r="D4" s="80" t="s">
        <v>89</v>
      </c>
      <c r="E4" s="51"/>
      <c r="F4" s="51"/>
      <c r="G4" s="51"/>
    </row>
    <row r="5" spans="2:7" ht="25.25" customHeight="1">
      <c r="C5" s="52"/>
    </row>
    <row r="6" spans="2:7" ht="27.65" customHeight="1">
      <c r="B6" s="53" t="s">
        <v>22</v>
      </c>
      <c r="D6" s="27"/>
    </row>
    <row r="7" spans="2:7" ht="25.25" customHeight="1">
      <c r="B7" s="54" t="s">
        <v>7</v>
      </c>
      <c r="C7" s="54" t="s">
        <v>9</v>
      </c>
      <c r="D7" s="54" t="s">
        <v>10</v>
      </c>
      <c r="E7" s="54" t="s">
        <v>11</v>
      </c>
      <c r="F7" s="54" t="s">
        <v>12</v>
      </c>
      <c r="G7" s="54" t="s">
        <v>21</v>
      </c>
    </row>
    <row r="8" spans="2:7" ht="34.25" customHeight="1">
      <c r="B8" s="55">
        <v>1</v>
      </c>
      <c r="C8" s="55" t="s">
        <v>74</v>
      </c>
      <c r="D8" s="57" t="s">
        <v>95</v>
      </c>
      <c r="E8" s="55" t="s">
        <v>32</v>
      </c>
      <c r="F8" s="58" t="s">
        <v>42</v>
      </c>
      <c r="G8" s="59" t="s">
        <v>47</v>
      </c>
    </row>
    <row r="9" spans="2:7" ht="34.25" customHeight="1">
      <c r="B9" s="55">
        <v>2</v>
      </c>
      <c r="C9" s="55" t="s">
        <v>75</v>
      </c>
      <c r="D9" s="60" t="s">
        <v>96</v>
      </c>
      <c r="E9" s="55" t="s">
        <v>32</v>
      </c>
      <c r="F9" s="58" t="s">
        <v>42</v>
      </c>
      <c r="G9" s="59" t="s">
        <v>47</v>
      </c>
    </row>
    <row r="10" spans="2:7" ht="34.25" customHeight="1">
      <c r="B10" s="55">
        <v>3</v>
      </c>
      <c r="C10" s="55" t="s">
        <v>90</v>
      </c>
      <c r="D10" s="60" t="s">
        <v>91</v>
      </c>
      <c r="E10" s="55" t="s">
        <v>92</v>
      </c>
      <c r="F10" s="58" t="s">
        <v>12</v>
      </c>
      <c r="G10" s="59" t="s">
        <v>47</v>
      </c>
    </row>
    <row r="11" spans="2:7" ht="54.65" customHeight="1">
      <c r="B11" s="61">
        <v>4</v>
      </c>
      <c r="C11" s="55" t="s">
        <v>76</v>
      </c>
      <c r="D11" s="60" t="s">
        <v>45</v>
      </c>
      <c r="E11" s="61" t="s">
        <v>46</v>
      </c>
      <c r="F11" s="55" t="s">
        <v>27</v>
      </c>
      <c r="G11" s="62">
        <v>0.5101</v>
      </c>
    </row>
    <row r="12" spans="2:7" ht="53.4" customHeight="1">
      <c r="B12" s="55">
        <v>5</v>
      </c>
      <c r="C12" s="55" t="s">
        <v>77</v>
      </c>
      <c r="D12" s="60" t="s">
        <v>85</v>
      </c>
      <c r="E12" s="61" t="s">
        <v>46</v>
      </c>
      <c r="F12" s="55" t="s">
        <v>27</v>
      </c>
      <c r="G12" s="62">
        <v>0.46820000000000001</v>
      </c>
    </row>
    <row r="13" spans="2:7" ht="53.4" customHeight="1">
      <c r="B13" s="61">
        <v>6</v>
      </c>
      <c r="C13" s="55" t="s">
        <v>93</v>
      </c>
      <c r="D13" s="60" t="s">
        <v>78</v>
      </c>
      <c r="E13" s="61" t="s">
        <v>41</v>
      </c>
      <c r="F13" s="55" t="s">
        <v>40</v>
      </c>
      <c r="G13" s="63">
        <v>4</v>
      </c>
    </row>
    <row r="14" spans="2:7" ht="32" customHeight="1">
      <c r="B14" s="64"/>
      <c r="C14" s="64"/>
      <c r="D14" s="64"/>
      <c r="E14" s="64"/>
      <c r="F14" s="64"/>
      <c r="G14" s="64"/>
    </row>
    <row r="15" spans="2:7" ht="23.5">
      <c r="B15" s="53" t="s">
        <v>22</v>
      </c>
      <c r="D15" s="27"/>
    </row>
    <row r="16" spans="2:7" ht="24.5">
      <c r="C16" s="168" t="s">
        <v>56</v>
      </c>
      <c r="D16" s="65" t="s">
        <v>57</v>
      </c>
      <c r="E16" s="65" t="s">
        <v>82</v>
      </c>
      <c r="F16" s="165" t="s">
        <v>81</v>
      </c>
    </row>
    <row r="17" spans="3:6" ht="23.5">
      <c r="C17" s="169"/>
      <c r="D17" s="65" t="s">
        <v>58</v>
      </c>
      <c r="E17" s="65" t="s">
        <v>59</v>
      </c>
      <c r="F17" s="166"/>
    </row>
    <row r="18" spans="3:6" ht="48.65" customHeight="1">
      <c r="C18" s="77" t="s">
        <v>79</v>
      </c>
      <c r="D18" s="78" t="s">
        <v>98</v>
      </c>
      <c r="E18" s="77" t="s">
        <v>80</v>
      </c>
      <c r="F18" s="167"/>
    </row>
    <row r="19" spans="3:6" ht="24.5">
      <c r="C19" s="66"/>
      <c r="D19" s="67" t="s">
        <v>60</v>
      </c>
      <c r="E19" s="56" t="s">
        <v>61</v>
      </c>
      <c r="F19" s="68" t="s">
        <v>62</v>
      </c>
    </row>
    <row r="20" spans="3:6">
      <c r="C20" s="69" t="s">
        <v>63</v>
      </c>
      <c r="D20" s="70">
        <v>1.02</v>
      </c>
      <c r="E20" s="71">
        <f>56100/1000000</f>
        <v>5.6099999999999997E-2</v>
      </c>
      <c r="F20" s="71">
        <f>D20*E20</f>
        <v>5.7221999999999995E-2</v>
      </c>
    </row>
    <row r="21" spans="3:6">
      <c r="C21" s="69" t="s">
        <v>64</v>
      </c>
      <c r="D21" s="70">
        <v>26.62</v>
      </c>
      <c r="E21" s="71">
        <f>63100/1000000</f>
        <v>6.3100000000000003E-2</v>
      </c>
      <c r="F21" s="71">
        <f t="shared" ref="F21:F27" si="0">D21*E21</f>
        <v>1.6797220000000002</v>
      </c>
    </row>
    <row r="22" spans="3:6">
      <c r="C22" s="69" t="s">
        <v>65</v>
      </c>
      <c r="D22" s="70">
        <v>31.48</v>
      </c>
      <c r="E22" s="71">
        <f>69300/1000000</f>
        <v>6.93E-2</v>
      </c>
      <c r="F22" s="71">
        <f t="shared" si="0"/>
        <v>2.1815639999999998</v>
      </c>
    </row>
    <row r="23" spans="3:6">
      <c r="C23" s="69" t="s">
        <v>66</v>
      </c>
      <c r="D23" s="70">
        <v>36.42</v>
      </c>
      <c r="E23" s="71">
        <f>74100/1000000</f>
        <v>7.4099999999999999E-2</v>
      </c>
      <c r="F23" s="71">
        <f t="shared" si="0"/>
        <v>2.6987220000000001</v>
      </c>
    </row>
    <row r="24" spans="3:6">
      <c r="C24" s="69" t="s">
        <v>67</v>
      </c>
      <c r="D24" s="70">
        <v>31.48</v>
      </c>
      <c r="E24" s="71">
        <f>62370/1000000</f>
        <v>6.2370000000000002E-2</v>
      </c>
      <c r="F24" s="71">
        <f t="shared" si="0"/>
        <v>1.9634076</v>
      </c>
    </row>
    <row r="25" spans="3:6">
      <c r="C25" s="69" t="s">
        <v>68</v>
      </c>
      <c r="D25" s="70">
        <v>31.48</v>
      </c>
      <c r="E25" s="71">
        <f>62370/1000000</f>
        <v>6.2370000000000002E-2</v>
      </c>
      <c r="F25" s="71">
        <f t="shared" si="0"/>
        <v>1.9634076</v>
      </c>
    </row>
    <row r="26" spans="3:6">
      <c r="C26" s="69" t="s">
        <v>69</v>
      </c>
      <c r="D26" s="70">
        <v>31.48</v>
      </c>
      <c r="E26" s="71">
        <f>55440/1000000</f>
        <v>5.5440000000000003E-2</v>
      </c>
      <c r="F26" s="71">
        <f t="shared" si="0"/>
        <v>1.7452512000000002</v>
      </c>
    </row>
    <row r="27" spans="3:6">
      <c r="C27" s="69" t="s">
        <v>70</v>
      </c>
      <c r="D27" s="70">
        <v>31.48</v>
      </c>
      <c r="E27" s="71">
        <f>10395/1000000</f>
        <v>1.0395E-2</v>
      </c>
      <c r="F27" s="71">
        <f t="shared" si="0"/>
        <v>0.32723459999999999</v>
      </c>
    </row>
    <row r="28" spans="3:6">
      <c r="C28" s="69" t="s">
        <v>71</v>
      </c>
      <c r="D28" s="70">
        <v>36.42</v>
      </c>
      <c r="E28" s="71">
        <f>(74100*0.93)/1000000</f>
        <v>6.8913000000000002E-2</v>
      </c>
      <c r="F28" s="71">
        <f>D28*E28</f>
        <v>2.5098114600000003</v>
      </c>
    </row>
    <row r="29" spans="3:6">
      <c r="C29" s="69" t="s">
        <v>97</v>
      </c>
      <c r="D29" s="70">
        <v>36.42</v>
      </c>
      <c r="E29" s="71">
        <f>(74100*0.9)/1000000</f>
        <v>6.6689999999999999E-2</v>
      </c>
      <c r="F29" s="71">
        <f>D29*E29</f>
        <v>2.4288498000000001</v>
      </c>
    </row>
  </sheetData>
  <sheetProtection algorithmName="SHA-512" hashValue="sZfA4NBy2tFPsFvLUQtnP4nRNj59w/h1DsDE/pUaQaQJRUqcslsvcW8lm+9xR9+nF0HO7VJLmNmerU3jlEQ2aA==" saltValue="aXRCInokDMeHqWJNcc3HKQ==" spinCount="100000" sheet="1" objects="1" scenarios="1"/>
  <mergeCells count="3">
    <mergeCell ref="D3:G3"/>
    <mergeCell ref="F16:F18"/>
    <mergeCell ref="C16:C1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ลักษณะกิจกรรม</vt:lpstr>
      <vt:lpstr>ข้อมูลกิจกรรม_จำหน่ายสายส่ง</vt:lpstr>
      <vt:lpstr>สรุปผลการประเมิน</vt:lpstr>
      <vt:lpstr>อ้างอิง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suttinee</dc:creator>
  <cp:lastModifiedBy>ADMIN</cp:lastModifiedBy>
  <dcterms:created xsi:type="dcterms:W3CDTF">2015-03-06T06:55:57Z</dcterms:created>
  <dcterms:modified xsi:type="dcterms:W3CDTF">2025-05-16T02:46:24Z</dcterms:modified>
</cp:coreProperties>
</file>