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 ARISA\ไฟล์คำนวณ\พลังงาน\บังคับใช้ 01_10_68\"/>
    </mc:Choice>
  </mc:AlternateContent>
  <xr:revisionPtr revIDLastSave="0" documentId="13_ncr:1_{415BC404-9EA1-4E90-A532-98AFA6A58302}" xr6:coauthVersionLast="47" xr6:coauthVersionMax="47" xr10:uidLastSave="{00000000-0000-0000-0000-000000000000}"/>
  <workbookProtection workbookAlgorithmName="SHA-512" workbookHashValue="vffl4DEQ22pNy2Np4IcIa2xNR839DG1XsVgojzks5koQBE1GOvrBQWkOOT1Yn4hPo+KSRrcxYGrFt+LI8SKgEA==" workbookSaltValue="SJlnXJ9D4AScSEHqrSV/aQ==" workbookSpinCount="100000" lockStructure="1"/>
  <bookViews>
    <workbookView xWindow="-28920" yWindow="735" windowWidth="29040" windowHeight="15720" xr2:uid="{00000000-000D-0000-FFFF-FFFF00000000}"/>
  </bookViews>
  <sheets>
    <sheet name="ลักษณะกิจกรรม" sheetId="5" r:id="rId1"/>
    <sheet name="ข้อมูลกิจกรรม (ทดแทนสายส่ง" sheetId="17" r:id="rId2"/>
    <sheet name="ข้อมูลกิจกรรม (ทดแทนผู้ผลิตอื่น" sheetId="21" r:id="rId3"/>
    <sheet name="ข้อมูลกิจกรรม (เชื้อเพลิงฟอสซิล" sheetId="20" r:id="rId4"/>
    <sheet name="ข้อมูลกิจกรรม (Solar Lighting)" sheetId="22" r:id="rId5"/>
    <sheet name="ข้อมูลกิจกรรม (Solar สูบน้ำ)" sheetId="23" r:id="rId6"/>
    <sheet name="สรุปผลการประเมิน" sheetId="18" r:id="rId7"/>
    <sheet name="อ้างอิง" sheetId="14" r:id="rId8"/>
  </sheets>
  <calcPr calcId="191029"/>
  <customWorkbookViews>
    <customWorkbookView name="Fr-02" guid="{4A84D616-4AC1-4199-B962-FE0AC76EE94A}" maximized="1" windowWidth="1362" windowHeight="543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3" l="1"/>
  <c r="H10" i="22"/>
  <c r="I10" i="20"/>
  <c r="H29" i="21"/>
  <c r="C10" i="23"/>
  <c r="E23" i="14"/>
  <c r="F23" i="14" s="1"/>
  <c r="E40" i="23" l="1"/>
  <c r="D40" i="23"/>
  <c r="C40" i="23"/>
  <c r="I39" i="23"/>
  <c r="H39" i="23"/>
  <c r="I38" i="23"/>
  <c r="H38" i="23"/>
  <c r="I37" i="23"/>
  <c r="H37" i="23"/>
  <c r="I36" i="23"/>
  <c r="H36" i="23"/>
  <c r="J36" i="23" s="1"/>
  <c r="I35" i="23"/>
  <c r="H35" i="23"/>
  <c r="I34" i="23"/>
  <c r="H34" i="23"/>
  <c r="I33" i="23"/>
  <c r="H33" i="23"/>
  <c r="I32" i="23"/>
  <c r="H32" i="23"/>
  <c r="J32" i="23" s="1"/>
  <c r="I31" i="23"/>
  <c r="H31" i="23"/>
  <c r="J31" i="23" s="1"/>
  <c r="I30" i="23"/>
  <c r="H30" i="23"/>
  <c r="I29" i="23"/>
  <c r="H29" i="23"/>
  <c r="I28" i="23"/>
  <c r="H28" i="23"/>
  <c r="J28" i="23" s="1"/>
  <c r="I27" i="23"/>
  <c r="H27" i="23"/>
  <c r="I26" i="23"/>
  <c r="H26" i="23"/>
  <c r="I25" i="23"/>
  <c r="H25" i="23"/>
  <c r="I24" i="23"/>
  <c r="H24" i="23"/>
  <c r="J24" i="23" s="1"/>
  <c r="I23" i="23"/>
  <c r="H23" i="23"/>
  <c r="I22" i="23"/>
  <c r="H22" i="23"/>
  <c r="I21" i="23"/>
  <c r="H21" i="23"/>
  <c r="I20" i="23"/>
  <c r="H20" i="23"/>
  <c r="I19" i="23"/>
  <c r="H19" i="23"/>
  <c r="I18" i="23"/>
  <c r="H18" i="23"/>
  <c r="I17" i="23"/>
  <c r="H17" i="23"/>
  <c r="I16" i="23"/>
  <c r="H16" i="23"/>
  <c r="I15" i="23"/>
  <c r="H15" i="23"/>
  <c r="J15" i="23" s="1"/>
  <c r="I14" i="23"/>
  <c r="H14" i="23"/>
  <c r="I13" i="23"/>
  <c r="H13" i="23"/>
  <c r="I12" i="23"/>
  <c r="H12" i="23"/>
  <c r="I11" i="23"/>
  <c r="H11" i="23"/>
  <c r="K4" i="23"/>
  <c r="F4" i="23"/>
  <c r="C4" i="23"/>
  <c r="C3" i="23"/>
  <c r="K2" i="23"/>
  <c r="C2" i="23"/>
  <c r="K1" i="23"/>
  <c r="K1" i="22"/>
  <c r="J11" i="23" l="1"/>
  <c r="J23" i="23"/>
  <c r="J35" i="23"/>
  <c r="J22" i="23"/>
  <c r="J30" i="23"/>
  <c r="J38" i="23"/>
  <c r="J39" i="23"/>
  <c r="J26" i="23"/>
  <c r="J34" i="23"/>
  <c r="I40" i="23"/>
  <c r="J14" i="23"/>
  <c r="J21" i="23"/>
  <c r="J29" i="23"/>
  <c r="J37" i="23"/>
  <c r="J17" i="23"/>
  <c r="J18" i="23"/>
  <c r="J25" i="23"/>
  <c r="J12" i="23"/>
  <c r="J19" i="23"/>
  <c r="J33" i="23"/>
  <c r="J13" i="23"/>
  <c r="J16" i="23"/>
  <c r="J20" i="23"/>
  <c r="J27" i="23"/>
  <c r="L2" i="20"/>
  <c r="K2" i="21"/>
  <c r="J10" i="20" l="1"/>
  <c r="I11" i="17" l="1"/>
  <c r="H11" i="17"/>
  <c r="J11" i="20"/>
  <c r="I11" i="20" l="1"/>
  <c r="K11" i="20" s="1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3" i="22" l="1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4" i="22"/>
  <c r="I35" i="22"/>
  <c r="I36" i="22"/>
  <c r="I37" i="22"/>
  <c r="I38" i="22"/>
  <c r="I39" i="22"/>
  <c r="I10" i="22"/>
  <c r="J10" i="22" s="1"/>
  <c r="B22" i="18" l="1"/>
  <c r="F4" i="22"/>
  <c r="C3" i="22"/>
  <c r="C4" i="22"/>
  <c r="C2" i="22"/>
  <c r="C40" i="22"/>
  <c r="I40" i="22"/>
  <c r="H24" i="18" s="1"/>
  <c r="H11" i="22"/>
  <c r="J11" i="22" s="1"/>
  <c r="H12" i="22"/>
  <c r="J12" i="22" s="1"/>
  <c r="H13" i="22"/>
  <c r="J13" i="22" s="1"/>
  <c r="H14" i="22"/>
  <c r="J14" i="22" s="1"/>
  <c r="H15" i="22"/>
  <c r="J15" i="22" s="1"/>
  <c r="H16" i="22"/>
  <c r="J16" i="22" s="1"/>
  <c r="H17" i="22"/>
  <c r="J17" i="22" s="1"/>
  <c r="H18" i="22"/>
  <c r="J18" i="22" s="1"/>
  <c r="H19" i="22"/>
  <c r="J19" i="22" s="1"/>
  <c r="H20" i="22"/>
  <c r="J20" i="22" s="1"/>
  <c r="H21" i="22"/>
  <c r="J21" i="22" s="1"/>
  <c r="H22" i="22"/>
  <c r="J22" i="22" s="1"/>
  <c r="H23" i="22"/>
  <c r="J23" i="22" s="1"/>
  <c r="H24" i="22"/>
  <c r="J24" i="22" s="1"/>
  <c r="H25" i="22"/>
  <c r="J25" i="22" s="1"/>
  <c r="H26" i="22"/>
  <c r="J26" i="22" s="1"/>
  <c r="H27" i="22"/>
  <c r="J27" i="22" s="1"/>
  <c r="H28" i="22"/>
  <c r="J28" i="22" s="1"/>
  <c r="H29" i="22"/>
  <c r="J29" i="22" s="1"/>
  <c r="H30" i="22"/>
  <c r="J30" i="22" s="1"/>
  <c r="H31" i="22"/>
  <c r="J31" i="22" s="1"/>
  <c r="H32" i="22"/>
  <c r="J32" i="22" s="1"/>
  <c r="H33" i="22"/>
  <c r="J33" i="22" s="1"/>
  <c r="H34" i="22"/>
  <c r="J34" i="22" s="1"/>
  <c r="H35" i="22"/>
  <c r="J35" i="22" s="1"/>
  <c r="H36" i="22"/>
  <c r="J36" i="22" s="1"/>
  <c r="H37" i="22"/>
  <c r="J37" i="22" s="1"/>
  <c r="H38" i="22"/>
  <c r="J38" i="22" s="1"/>
  <c r="H39" i="22"/>
  <c r="J39" i="22" s="1"/>
  <c r="E40" i="22"/>
  <c r="D40" i="22"/>
  <c r="K4" i="22"/>
  <c r="K2" i="22"/>
  <c r="H40" i="22" l="1"/>
  <c r="D24" i="18" s="1"/>
  <c r="J40" i="22"/>
  <c r="B24" i="18" s="1"/>
  <c r="I4" i="18"/>
  <c r="C4" i="18"/>
  <c r="L1" i="18" l="1"/>
  <c r="L2" i="18"/>
  <c r="C3" i="18" l="1"/>
  <c r="H10" i="17" l="1"/>
  <c r="B17" i="18" l="1"/>
  <c r="B12" i="18"/>
  <c r="B7" i="18"/>
  <c r="L4" i="18"/>
  <c r="L4" i="20"/>
  <c r="K4" i="21"/>
  <c r="K4" i="17"/>
  <c r="H14" i="14" l="1"/>
  <c r="F31" i="21"/>
  <c r="E31" i="21"/>
  <c r="C31" i="21"/>
  <c r="H4" i="21"/>
  <c r="C4" i="21"/>
  <c r="C3" i="21"/>
  <c r="C2" i="21"/>
  <c r="K1" i="21"/>
  <c r="I17" i="21" l="1"/>
  <c r="H11" i="21"/>
  <c r="H12" i="21"/>
  <c r="I11" i="21"/>
  <c r="H26" i="21"/>
  <c r="H25" i="21"/>
  <c r="I30" i="21"/>
  <c r="I24" i="21"/>
  <c r="I16" i="21"/>
  <c r="H28" i="21"/>
  <c r="I15" i="21"/>
  <c r="I29" i="21"/>
  <c r="H20" i="21"/>
  <c r="H19" i="21"/>
  <c r="I23" i="21"/>
  <c r="H18" i="21"/>
  <c r="I22" i="21"/>
  <c r="H17" i="21"/>
  <c r="J17" i="21" s="1"/>
  <c r="H27" i="21"/>
  <c r="I14" i="21"/>
  <c r="H16" i="21"/>
  <c r="I20" i="21"/>
  <c r="H15" i="21"/>
  <c r="H30" i="21"/>
  <c r="J30" i="21" s="1"/>
  <c r="H22" i="21"/>
  <c r="H14" i="21"/>
  <c r="I26" i="21"/>
  <c r="I18" i="21"/>
  <c r="I21" i="21"/>
  <c r="I13" i="21"/>
  <c r="H24" i="21"/>
  <c r="I28" i="21"/>
  <c r="I12" i="21"/>
  <c r="H23" i="21"/>
  <c r="I27" i="21"/>
  <c r="I19" i="21"/>
  <c r="H21" i="21"/>
  <c r="H13" i="21"/>
  <c r="I25" i="21"/>
  <c r="J16" i="21" l="1"/>
  <c r="J24" i="21"/>
  <c r="J18" i="21"/>
  <c r="J23" i="21"/>
  <c r="J19" i="21"/>
  <c r="J25" i="21"/>
  <c r="J27" i="21"/>
  <c r="J13" i="21"/>
  <c r="J26" i="21"/>
  <c r="J22" i="21"/>
  <c r="J28" i="21"/>
  <c r="J21" i="21"/>
  <c r="J11" i="21"/>
  <c r="I31" i="21"/>
  <c r="H14" i="18" s="1"/>
  <c r="J15" i="21"/>
  <c r="J29" i="21"/>
  <c r="J20" i="21"/>
  <c r="J14" i="21"/>
  <c r="J12" i="21"/>
  <c r="H31" i="21"/>
  <c r="D14" i="18" s="1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1" i="21" l="1"/>
  <c r="B14" i="18" s="1"/>
  <c r="E22" i="14"/>
  <c r="F22" i="14" s="1"/>
  <c r="E21" i="14"/>
  <c r="H40" i="23" l="1"/>
  <c r="J10" i="23"/>
  <c r="J40" i="23" s="1"/>
  <c r="K22" i="20"/>
  <c r="K26" i="20"/>
  <c r="K19" i="20"/>
  <c r="K23" i="20"/>
  <c r="K28" i="20"/>
  <c r="K12" i="20"/>
  <c r="K16" i="20"/>
  <c r="K10" i="20"/>
  <c r="K25" i="20"/>
  <c r="K27" i="20"/>
  <c r="K20" i="20"/>
  <c r="K29" i="20"/>
  <c r="K13" i="20"/>
  <c r="K17" i="20"/>
  <c r="K24" i="20"/>
  <c r="K14" i="20"/>
  <c r="K18" i="20"/>
  <c r="K21" i="20"/>
  <c r="K15" i="20"/>
  <c r="G30" i="20"/>
  <c r="F30" i="20"/>
  <c r="C30" i="20"/>
  <c r="I4" i="20"/>
  <c r="C4" i="20"/>
  <c r="C3" i="20"/>
  <c r="C2" i="20"/>
  <c r="L1" i="20"/>
  <c r="H12" i="17"/>
  <c r="I12" i="17"/>
  <c r="H13" i="17"/>
  <c r="I13" i="17"/>
  <c r="H14" i="17"/>
  <c r="I14" i="17"/>
  <c r="H15" i="17"/>
  <c r="I15" i="17"/>
  <c r="H16" i="17"/>
  <c r="I16" i="17"/>
  <c r="H17" i="17"/>
  <c r="I17" i="17"/>
  <c r="H18" i="17"/>
  <c r="I18" i="17"/>
  <c r="H19" i="17"/>
  <c r="I19" i="17"/>
  <c r="H20" i="17"/>
  <c r="I20" i="17"/>
  <c r="H21" i="17"/>
  <c r="I21" i="17"/>
  <c r="H22" i="17"/>
  <c r="I22" i="17"/>
  <c r="H23" i="17"/>
  <c r="I23" i="17"/>
  <c r="H24" i="17"/>
  <c r="I24" i="17"/>
  <c r="H25" i="17"/>
  <c r="I25" i="17"/>
  <c r="H26" i="17"/>
  <c r="I26" i="17"/>
  <c r="H27" i="17"/>
  <c r="I27" i="17"/>
  <c r="H28" i="17"/>
  <c r="I28" i="17"/>
  <c r="H29" i="17"/>
  <c r="I29" i="17"/>
  <c r="I10" i="17"/>
  <c r="J14" i="17" l="1"/>
  <c r="J26" i="17"/>
  <c r="J22" i="17"/>
  <c r="J20" i="17"/>
  <c r="J19" i="17"/>
  <c r="J17" i="17"/>
  <c r="J15" i="17"/>
  <c r="J18" i="17"/>
  <c r="J29" i="17"/>
  <c r="J23" i="17"/>
  <c r="J28" i="17"/>
  <c r="J25" i="17"/>
  <c r="J27" i="17"/>
  <c r="J11" i="17"/>
  <c r="J24" i="17"/>
  <c r="J21" i="17"/>
  <c r="J16" i="17"/>
  <c r="J12" i="17"/>
  <c r="J13" i="17"/>
  <c r="J30" i="20"/>
  <c r="H19" i="18" s="1"/>
  <c r="I30" i="20"/>
  <c r="D19" i="18" s="1"/>
  <c r="K30" i="20" l="1"/>
  <c r="B19" i="18" s="1"/>
  <c r="C2" i="18" l="1"/>
  <c r="J10" i="17" l="1"/>
  <c r="K2" i="17"/>
  <c r="K1" i="17"/>
  <c r="C2" i="17"/>
  <c r="C3" i="17"/>
  <c r="C4" i="17"/>
  <c r="H4" i="17"/>
  <c r="C30" i="17"/>
  <c r="E30" i="17"/>
  <c r="F30" i="17"/>
  <c r="I30" i="17"/>
  <c r="H9" i="18" s="1"/>
  <c r="H30" i="17"/>
  <c r="D9" i="18" s="1"/>
  <c r="J30" i="17" l="1"/>
  <c r="B9" i="18" s="1"/>
</calcChain>
</file>

<file path=xl/sharedStrings.xml><?xml version="1.0" encoding="utf-8"?>
<sst xmlns="http://schemas.openxmlformats.org/spreadsheetml/2006/main" count="260" uniqueCount="123">
  <si>
    <t>รายละเอียดวิธีการคำนวณ</t>
  </si>
  <si>
    <t>หน้าที่</t>
  </si>
  <si>
    <t>วันที่จัดทำ</t>
  </si>
  <si>
    <t>ชื่อองค์กร</t>
  </si>
  <si>
    <t>ชื่อผู้จัดทำ</t>
  </si>
  <si>
    <t>ชื่อวิธีการคำนวณ</t>
  </si>
  <si>
    <t xml:space="preserve">ลักษณะของกิจกรรมโครงการที่เข้าข่าย (Applicability) </t>
  </si>
  <si>
    <t>ลำดับ</t>
  </si>
  <si>
    <t>รวม</t>
  </si>
  <si>
    <t>ตัวแปร</t>
  </si>
  <si>
    <t>รายละเอียด</t>
  </si>
  <si>
    <t>แหล่งที่มาข้อมูล</t>
  </si>
  <si>
    <t>หน่วย</t>
  </si>
  <si>
    <t>สมการคำนวณ</t>
  </si>
  <si>
    <t>กรอกข้อมูล</t>
  </si>
  <si>
    <t>เบอร์โทรศัพท์</t>
  </si>
  <si>
    <t>ประเภทกิจกรรม</t>
  </si>
  <si>
    <r>
      <t>CO</t>
    </r>
    <r>
      <rPr>
        <vertAlign val="subscript"/>
        <sz val="16"/>
        <color indexed="8"/>
        <rFont val="Browallia New"/>
        <family val="2"/>
      </rPr>
      <t>2</t>
    </r>
  </si>
  <si>
    <t>ก๊าซเรือนกระจก</t>
  </si>
  <si>
    <t>แหล่งปล่อยก๊าซเรือนกระจก</t>
  </si>
  <si>
    <t>การปล่อยก๊าซเรือนกระจกจากกรณีฐาน (Baseline Emission)</t>
  </si>
  <si>
    <t>ค่า</t>
  </si>
  <si>
    <t>ค่าอ้างอิง</t>
  </si>
  <si>
    <t>รหัส</t>
  </si>
  <si>
    <t>Version</t>
  </si>
  <si>
    <r>
      <t>ปริมาณการลดการปล่อยก๊าซเรือนกระจก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</si>
  <si>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</si>
  <si>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</si>
  <si>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การปล่อยก๊าซเรือนกระจกจากจากการดำเนินโครงการ (Project Emission)</t>
  </si>
  <si>
    <t>รายงานผลการศึกษาค่าการปล่อยก๊าซเรือนกระจกจากการผลิตพลังงานไฟฟ้าของประเทศไทยฉบับล่าสุด โดย อบก.</t>
  </si>
  <si>
    <r>
      <t>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eq/kWh</t>
    </r>
  </si>
  <si>
    <t>=</t>
  </si>
  <si>
    <r>
      <t>ปริมาณการปล่อยก๊าซเรือนกระจกจากกรณีฐาน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</si>
  <si>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</si>
  <si>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มิเตอร์, ใบเสร็จค่าไฟ, ข้อมูลการตรวจวัด, name plate</t>
  </si>
  <si>
    <t>-</t>
  </si>
  <si>
    <t>หมายเหตุ พลังงานหมุนเวียน (Renewable Energy) คือ พลังงานทดแทนประเภทหนึ่ง โดยเป็นแหล่งพลังงานที่ใช้แล้ว</t>
  </si>
  <si>
    <t>สามารถหมุนเวียนกลับมาใช้ได้อีก เช่น แสงอาทิตย์ ลม น้ำ และชีวมวล เป็นต้น</t>
  </si>
  <si>
    <t>(กรมพัฒนาพลังงานทดแทนและอนุรักษ์พลังงาน กระทรวงพลังงาน)</t>
  </si>
  <si>
    <t>กรณีมีมิเตอร์</t>
  </si>
  <si>
    <t>ชั่วโมง/วัน</t>
  </si>
  <si>
    <t>กรมพัฒนาพลังงานทดแทนและอนุรักษ์พลังงาน</t>
  </si>
  <si>
    <t>ปริมาณไฟฟ้าที่ผลิต/ใช้จากพลังงานหมุนเวียน(กิโลวัตต์-ชั่วโมง)</t>
  </si>
  <si>
    <t>กิโลวัตต์-ชั่วโมง</t>
  </si>
  <si>
    <t>ปริมาณไฟฟ้าที่ผลิต/ใช้จากพลังงานหมุนเวียน</t>
  </si>
  <si>
    <t>ปริมาณพลังงานไฟฟ้าที่ใช้ในระบบผลิตไฟฟ้า</t>
  </si>
  <si>
    <t>ปริมาณพลังงานไฟฟ้าที่ใช้ในระบบผลิตไฟฟ้า
(กิโลวัตต์-ชั่วโมง)</t>
  </si>
  <si>
    <t>กำลังการผลิตของแผงเซลล์แสงอาทิตย์
(วัตต์/แผง)</t>
  </si>
  <si>
    <t>ค่า NCV</t>
  </si>
  <si>
    <t>EF fuel</t>
  </si>
  <si>
    <t>ค่าความร้อนสุทธิ (Net Calorific Value)</t>
  </si>
  <si>
    <t>ค่าการปล่อยก๊าซเรือนกระจก</t>
  </si>
  <si>
    <t>ที่มา: ข้อมูลการตรวจวัด,ใบเสร็จขององค์กร</t>
  </si>
  <si>
    <t>ที่มา: 2006 IPCC Guidelines for National Greenhouse Gas Inventories, Volume 2: Energy, Table 1.4</t>
  </si>
  <si>
    <t>MJ/หน่วย</t>
  </si>
  <si>
    <r>
      <t>kgCO</t>
    </r>
    <r>
      <rPr>
        <b/>
        <vertAlign val="subscript"/>
        <sz val="16"/>
        <color indexed="8"/>
        <rFont val="Browallia New"/>
        <family val="2"/>
      </rPr>
      <t>2</t>
    </r>
    <r>
      <rPr>
        <b/>
        <sz val="16"/>
        <color indexed="8"/>
        <rFont val="Browallia New"/>
        <family val="2"/>
      </rPr>
      <t>eq/MJ</t>
    </r>
  </si>
  <si>
    <t>ชนิดเชื้อเพลิงฟอสซิล</t>
  </si>
  <si>
    <t xml:space="preserve">น้ำมันเบนซิน </t>
  </si>
  <si>
    <t>กิโลวัตต์ชั่วโมง</t>
  </si>
  <si>
    <t>น้ำมันดีเซล</t>
  </si>
  <si>
    <t>ลิตร</t>
  </si>
  <si>
    <t>อัตราส่วนของพลังงานไฟฟ้าที่ได้ต่อพลังงานที่เข้าสู่ระบบ</t>
  </si>
  <si>
    <t>การผลิตพลังงานไฟฟ้าจากพลังงานหมุนเวียนเพื่อใช้เอง</t>
  </si>
  <si>
    <t>บันทึก</t>
  </si>
  <si>
    <t>กรณีทดแทนการซื้อไฟฟ้าจากระบบสายส่ง</t>
  </si>
  <si>
    <t>กรณีทดแทนการผลิตพลังงานไฟฟ้าจากเชื้อเพลิงฟอสซิลเอง</t>
  </si>
  <si>
    <t>ค่าการปล่อยก๊าซเรือนกระจกจากการใช้พลังงานไฟฟ้าในการดำเนินโครงการ</t>
  </si>
  <si>
    <t>การปล่อยก๊าซเรือนกระจกจากการผลิตพลังงานไฟฟ้าจากเชื้อเพลิงฟอสซิล ซึ่งถูกทดแทนด้วยพลังงานหมุนเวียน</t>
  </si>
  <si>
    <t>การปล่อยก๊าซเรือนกระจกจากการผลิตพลังงานไฟฟ้าจากสายส่ง ซึ่งถูกทดแทนด้วยพลังงานหมุนเวียน</t>
  </si>
  <si>
    <t>โปรดระบุค่าการปล่อยก๊าซเรือนกระจกจากการผลิตพลังงานไฟฟ้าของโรงไฟฟ้าที่ใช้</t>
  </si>
  <si>
    <t>ค่าการปล่อยก๊าซเรือนกระจกจากการผลิตพลังงานไฟฟ้าสำหรับผู้ผลิตอื่น</t>
  </si>
  <si>
    <t>กรณีทดแทนการซื้อไฟฟ้าจากผู้ผลิตอื่น หรือโรงไฟฟ้า Capitve ที่ไม่ผ่านระบบสายส่ง</t>
  </si>
  <si>
    <t xml:space="preserve">รายงาน ผู้ผลิตไฟฟ้า (หากไม่ทราบ ให้ใช้ค่า 0.319 kgCO2eq/kWh อ้างอิงจาก โครงการ JCM วิธีการคำนวณ TH_AM001 Installation of Solar PV System Ver2.0)	</t>
  </si>
  <si>
    <t>LESS-AE-02</t>
  </si>
  <si>
    <r>
      <t xml:space="preserve">ช่วงระยะเวลาที่ขอการรับรองปริมาณก๊าซเรือนกระจกที่ลดได้  </t>
    </r>
    <r>
      <rPr>
        <b/>
        <sz val="16"/>
        <color indexed="10"/>
        <rFont val="Browallia New"/>
        <family val="2"/>
      </rPr>
      <t>(ระบุช่วงเวลา วัน เดือน ปี - วัน เดือน ปี )</t>
    </r>
  </si>
  <si>
    <t>ช่วงระยะเวลาที่ขอการรับรองปริมาณก๊าซเรือนกระจกที่ลดได้  (ระบุช่วงเวลา วัน เดือน ปี - วัน เดือน ปี )</t>
  </si>
  <si>
    <r>
      <t>= ปริมาณการปล่อยก๊าซเรือนกระจกจากกรณีฐาน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 - 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</si>
  <si>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ปริมาณการปล่อยก๊าซเรือนกระจกจากการดำเนินโครงการ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</si>
  <si>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r>
      <t>ปริมาณการลดการปล่อยก๊าซเรือนกระจก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</si>
  <si>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t>จำนวนแผงเซลล์แสงอาทิตย์ 
(แผง)</t>
  </si>
  <si>
    <t>จำนวนวันที่ผลิตไฟฟ้าจากเซลล์แสงอาทิตย์ 
(วัน)</t>
  </si>
  <si>
    <r>
      <t>ปริมาณ
การปล่อยก๊าซเรือนกระจก
กรณีฐาน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</si>
  <si>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t>กรณีไม่มีมิเตอร์ 
(เฉพาะการผลิตไฟฟ้าพลังงานแสงอาทิตย์)</t>
  </si>
  <si>
    <t>EG</t>
  </si>
  <si>
    <t>EC</t>
  </si>
  <si>
    <t xml:space="preserve">ระยะเวลาที่มีความเข้มของแสงแดดสูงสุดในการผลิตพลังงานไฟฟ้าเฉลี่ยใน 1 วัน </t>
  </si>
  <si>
    <t>H</t>
  </si>
  <si>
    <r>
      <t>= (ปริมาณไฟฟ้าที่ผลิตได้จากพลังงานหมุนเวียน x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 xml:space="preserve">) </t>
    </r>
    <r>
      <rPr>
        <b/>
        <sz val="16"/>
        <color theme="1"/>
        <rFont val="Browallia New"/>
        <family val="2"/>
      </rPr>
      <t>หรือ</t>
    </r>
    <r>
      <rPr>
        <sz val="16"/>
        <color theme="1"/>
        <rFont val="Browallia New"/>
        <family val="2"/>
      </rPr>
      <t xml:space="preserve">
 </t>
    </r>
    <r>
      <rPr>
        <u/>
        <sz val="16"/>
        <color rgb="FF0000FF"/>
        <rFont val="Browallia New"/>
        <family val="2"/>
      </rPr>
      <t>กรณีผลิตไฟฟ้าจากเซลล์แสงอาทิตย์</t>
    </r>
    <r>
      <rPr>
        <sz val="16"/>
        <color theme="1"/>
        <rFont val="Browallia New"/>
        <family val="2"/>
      </rPr>
      <t xml:space="preserve">
= ((กำลังการผลิตของแผงเซลล์แสงอาทิตย์/1,000) x จำนวนแผง x จำนวนวันที่ผลิตไฟฟ้า x ช่วงระยะเวลที่มีความเข้มของแดดสูงสุด  x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 xml:space="preserve">)  </t>
    </r>
    <r>
      <rPr>
        <b/>
        <sz val="16"/>
        <color theme="1"/>
        <rFont val="Browallia New"/>
        <family val="2"/>
      </rPr>
      <t xml:space="preserve">หรือ
</t>
    </r>
    <r>
      <rPr>
        <u/>
        <sz val="16"/>
        <color rgb="FF0000FF"/>
        <rFont val="Browallia New"/>
        <family val="2"/>
      </rPr>
      <t xml:space="preserve">กรณีทดแทนการผลิตพลังงานไฟฟ้าจากเชื้อเพลิงฟอสซิลเพื่อใช้เอง
</t>
    </r>
    <r>
      <rPr>
        <sz val="16"/>
        <rFont val="Browallia New"/>
        <family val="2"/>
      </rPr>
      <t xml:space="preserve"> = (ปริมาณไฟฟ้าที่ผลิตได้จากพลังงานหมุนเวียน x (3.6/0.3) x EF</t>
    </r>
    <r>
      <rPr>
        <vertAlign val="subscript"/>
        <sz val="16"/>
        <rFont val="Browallia New"/>
        <family val="2"/>
      </rPr>
      <t>fuel</t>
    </r>
    <r>
      <rPr>
        <sz val="16"/>
        <rFont val="Browallia New"/>
        <family val="2"/>
      </rPr>
      <t>)</t>
    </r>
    <r>
      <rPr>
        <u/>
        <sz val="16"/>
        <color rgb="FF0000FF"/>
        <rFont val="Browallia New"/>
        <family val="2"/>
      </rPr>
      <t xml:space="preserve">
</t>
    </r>
    <r>
      <rPr>
        <i/>
        <sz val="16"/>
        <color rgb="FFC00000"/>
        <rFont val="Browallia New"/>
        <family val="2"/>
      </rPr>
      <t xml:space="preserve">หมายเหตุ : 1,000 คือ ค่าแปลงจาก วัตต์เป็นกิโลวัตต์
</t>
    </r>
    <r>
      <rPr>
        <i/>
        <sz val="16"/>
        <color theme="1"/>
        <rFont val="Browallia New"/>
        <family val="2"/>
      </rPr>
      <t xml:space="preserve"> </t>
    </r>
    <r>
      <rPr>
        <sz val="16"/>
        <color theme="1"/>
        <rFont val="Browallia New"/>
        <family val="2"/>
      </rPr>
      <t xml:space="preserve">= </t>
    </r>
  </si>
  <si>
    <r>
      <t>= (ปริมาณไฟฟ้าที่ใช้สำหรับระบบผลิตไฟฟ้าหรือในการดำเนินกิจกรรม x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>)</t>
    </r>
  </si>
  <si>
    <t xml:space="preserve"> </t>
  </si>
  <si>
    <t>ชนิดของเชื้อเพลิงฟอสซิลที่ใช้ผลิตไฟฟ้า
เดิม</t>
  </si>
  <si>
    <t>ปริมาณไฟฟ้าที่ผลิตได้/ใช้จากพลังงานหมุนเวียน
(กิโลวัตต์-ชั่วโมง)</t>
  </si>
  <si>
    <r>
      <t>EF</t>
    </r>
    <r>
      <rPr>
        <vertAlign val="subscript"/>
        <sz val="16"/>
        <color theme="1"/>
        <rFont val="Browallia New"/>
        <family val="2"/>
      </rPr>
      <t>captive</t>
    </r>
  </si>
  <si>
    <t xml:space="preserve">ค่าการปล่อยก๊าซเรือนกระจกจากระบบสายส่ง สำหรับผู้ใช้ไฟฟ้า </t>
  </si>
  <si>
    <t>พื้นที่ติดตั้ง</t>
  </si>
  <si>
    <t>กำลังวัตต์โคมไฟ LED พลังงานแสงอาทิตย์
(วัตต์/โคม)</t>
  </si>
  <si>
    <t>ปริมาณไฟฟ้าที่ผลิตได้
(เฉพาะโคมไฟ LED พลังงานแสงอาทิตย์)</t>
  </si>
  <si>
    <t>กรณีทดแทนการซื้อไฟฟ้าจากระบบสายส่งของ Solar Lighting</t>
  </si>
  <si>
    <t>จำนวนชั่วโมง
เปิดใช้งาน 
(ชม./วัน)</t>
  </si>
  <si>
    <t>การผลิตพลังงานไฟฟ้าจากพลังงานหมุนเวียนเพื่อใช้เอง (ทดแทนการซื้อไฟฟ้าจากระบบสายส่ง)</t>
  </si>
  <si>
    <t>การผลิตพลังงานไฟฟ้าจากพลังงานหมุนเวียนเพื่อใช้เอง (ทดแทนการซื้อไฟฟ้าจากผู้ผลิตอื่น หรือโรงไฟฟ้า Capitve ที่ไม่ผ่านระบบสายส่ง)</t>
  </si>
  <si>
    <t>การผลิตฟ้าจากพลังงานหมุนเวียนทดแทนการผลิตพลังงานไฟฟ้าจากเชื้อเพลิงฟอสซิลเพื่อใช้เอง</t>
  </si>
  <si>
    <t>การผลิตพลังงานไฟฟ้าจากพลังงานหมุนเวียนเพื่อใช้เอง (ทดแทนการซื้อไฟฟ้าจากระบบสายส่ง) สำหรับโคมไฟพลังงานแสงอาทิตย์ (Solar Lighting)</t>
  </si>
  <si>
    <r>
      <t xml:space="preserve">ให้เลือกกรอกข้อมูลใน </t>
    </r>
    <r>
      <rPr>
        <sz val="16"/>
        <color rgb="FF0000FF"/>
        <rFont val="Browallia New"/>
        <family val="2"/>
      </rPr>
      <t>Sheet "</t>
    </r>
    <r>
      <rPr>
        <b/>
        <sz val="16"/>
        <color rgb="FF0000FF"/>
        <rFont val="Browallia New"/>
        <family val="2"/>
      </rPr>
      <t>ข้อมูลกิจกรรม" ให้ถูกต้อง</t>
    </r>
    <r>
      <rPr>
        <sz val="16"/>
        <rFont val="Browallia New"/>
        <family val="2"/>
      </rPr>
      <t>ตามลักษณะของกิจกรรมโครงการ</t>
    </r>
  </si>
  <si>
    <t>เป็นการผลิตไฟฟ้าจากพลังงานหมุนเวียนทดแทน 
1. การซื้อไฟฟ้าจากระบบสายส่ง หรือ 
2. การซื้อไฟฟ้าจากผู้ผลิตอื่น หรือโรงไฟฟ้า Captive ที่ไม่ผ่านระบบสายส่ง เช่น โรงไฟฟ้าในนิคมอุตสาหกรรม หรือ 
3. การใช้เชื้อเพลิงฟอสซิลของเครื่องจักร/อุปกรณ์ เช่น การใช้น้ำมันดีเซลในระบบสูบน้ำ หรือ
4. การใช้โคมไฟพลังงานแสงอาทิตย์ (Solar Lighting)</t>
  </si>
  <si>
    <t>โครงการประเภทพลังงาน</t>
  </si>
  <si>
    <t>จำนวนวันที่ใช้งานโคมไฟเซลล์แสงอาทิตย์ 
(วัน)</t>
  </si>
  <si>
    <t>ลำดับ/รายการ</t>
  </si>
  <si>
    <t>จำนวนโคมไฟ 
(โคม)</t>
  </si>
  <si>
    <r>
      <t>EF</t>
    </r>
    <r>
      <rPr>
        <vertAlign val="subscript"/>
        <sz val="16"/>
        <color theme="1"/>
        <rFont val="Browallia New"/>
        <family val="2"/>
      </rPr>
      <t>elec</t>
    </r>
  </si>
  <si>
    <t>ปริมาณไฟฟ้าที่ผลิตได้
(เฉพาะปั๊มสูบน้ำพลังงานแสงอาทิตย์)</t>
  </si>
  <si>
    <t>ไฟฟ้า</t>
  </si>
  <si>
    <t>ไฟฟ้าจากระบบสายส่ง</t>
  </si>
  <si>
    <t>จำนวน
ปั๊มสูบน้ำ
(ตัว)</t>
  </si>
  <si>
    <t>จำนวนวัน
ที่ใช้งาน
ปั๊มสูบน้ำ 
(วัน)</t>
  </si>
  <si>
    <t>อัตราส่วนของพลังงานกลที่ได้ต่อพลังงานเชื้อเพลิงฟอสซิลที่เข้าสู่ระบบ</t>
  </si>
  <si>
    <t>ที่มา: รายงานดุลยภาพพลังงานของประเทศไทย 
กรมพัฒนาพลังงานทดแทนและอนุรักษ์พลังงาน กระทรวงพลังงาน</t>
  </si>
  <si>
    <t xml:space="preserve">การผลิตพลังงานไฟฟ้าจากพลังงานหมุนเวียนเพื่อใช้เองสำหรับปั๊มสูบน้ำ (Solar Pump) </t>
  </si>
  <si>
    <t>รูปแบบแหล่งไฟฟ้า
เดิมที่ใช้ในปั๊มสูบน้ำ</t>
  </si>
  <si>
    <t>กำลังไฟฟ้า
ของปั๊มสูบน้ำ
(กิโลวัตต์/ตัว)</t>
  </si>
  <si>
    <t>จำนวนชั่วโมง
การเปิดใช้งานเฉลี่ย 
(ชม./วัน)</t>
  </si>
  <si>
    <r>
      <rPr>
        <b/>
        <sz val="16"/>
        <color theme="1"/>
        <rFont val="Browallia New"/>
        <family val="2"/>
      </rPr>
      <t>หมายเหตุ:</t>
    </r>
    <r>
      <rPr>
        <sz val="16"/>
        <color theme="1"/>
        <rFont val="Browallia New"/>
        <family val="2"/>
      </rPr>
      <t xml:space="preserve"> 
- จำนวนวันและชั่วโมงการเปิดใช้งานปั๊มสูบน้ำต้องพิจารณาถึงช่วงเวลาที่มีแสงแดดเกิดขึ้นจริงร่วมด้วย
- จำนวนชั่วโมงการเปิดใช้งานเฉลี่ยต่อวันของปั๊มสูบน้ำต้องไม่เกิน 5 ชั่วโมงต่อวัน</t>
    </r>
  </si>
  <si>
    <t>28/05/2568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</si>
</sst>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.0000"/>
    <numFmt numFmtId="167" formatCode="0.0000"/>
    <numFmt numFmtId="168" formatCode="_-* #,##0.000_-;\-* #,##0.000_-;_-* &quot;-&quot;???_-;_-@_-"/>
    <numFmt numFmtId="169" formatCode="_-* #,##0.000_-;\-* #,##0.000_-;_-* &quot;-&quot;??_-;_-@_-"/>
  </numFmts>
  <fonts count="38"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6"/>
      <color indexed="8"/>
      <name val="Browallia New"/>
      <family val="2"/>
    </font>
    <font>
      <vertAlign val="subscript"/>
      <sz val="16"/>
      <color indexed="8"/>
      <name val="Browallia New"/>
      <family val="2"/>
    </font>
    <font>
      <sz val="16"/>
      <name val="Browallia New"/>
      <family val="2"/>
    </font>
    <font>
      <b/>
      <vertAlign val="subscript"/>
      <sz val="14"/>
      <color indexed="8"/>
      <name val="Browallia New"/>
      <family val="2"/>
    </font>
    <font>
      <b/>
      <sz val="14"/>
      <color indexed="8"/>
      <name val="Browallia New"/>
      <family val="2"/>
    </font>
    <font>
      <b/>
      <sz val="16"/>
      <color indexed="8"/>
      <name val="Browallia New"/>
      <family val="2"/>
    </font>
    <font>
      <b/>
      <sz val="16"/>
      <color indexed="10"/>
      <name val="Browall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Browallia New"/>
      <family val="2"/>
    </font>
    <font>
      <sz val="16"/>
      <color rgb="FFFF0000"/>
      <name val="Browallia New"/>
      <family val="2"/>
    </font>
    <font>
      <b/>
      <sz val="16"/>
      <color theme="1"/>
      <name val="Browallia New"/>
      <family val="2"/>
    </font>
    <font>
      <b/>
      <u/>
      <sz val="16"/>
      <color theme="1"/>
      <name val="Browallia New"/>
      <family val="2"/>
    </font>
    <font>
      <b/>
      <u/>
      <sz val="20"/>
      <color theme="1"/>
      <name val="Browallia New"/>
      <family val="2"/>
    </font>
    <font>
      <sz val="16"/>
      <color rgb="FF0070C0"/>
      <name val="Browallia New"/>
      <family val="2"/>
    </font>
    <font>
      <b/>
      <sz val="14"/>
      <color theme="1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  <font>
      <i/>
      <sz val="16"/>
      <color theme="1"/>
      <name val="Browallia New"/>
      <family val="2"/>
    </font>
    <font>
      <b/>
      <sz val="18"/>
      <name val="Browallia New"/>
      <family val="2"/>
    </font>
    <font>
      <b/>
      <sz val="16"/>
      <color rgb="FF0000FF"/>
      <name val="Browallia New"/>
      <family val="2"/>
    </font>
    <font>
      <u/>
      <sz val="16"/>
      <color rgb="FF0000FF"/>
      <name val="Browallia New"/>
      <family val="2"/>
    </font>
    <font>
      <i/>
      <sz val="16"/>
      <color rgb="FFC00000"/>
      <name val="Browallia New"/>
      <family val="2"/>
    </font>
    <font>
      <b/>
      <vertAlign val="subscript"/>
      <sz val="16"/>
      <color indexed="8"/>
      <name val="Browallia New"/>
      <family val="2"/>
    </font>
    <font>
      <b/>
      <sz val="22"/>
      <color theme="1"/>
      <name val="Browallia New"/>
      <family val="2"/>
    </font>
    <font>
      <b/>
      <u/>
      <sz val="16"/>
      <name val="Browallia New"/>
      <family val="2"/>
    </font>
    <font>
      <u/>
      <sz val="18"/>
      <name val="Browallia New"/>
      <family val="2"/>
    </font>
    <font>
      <b/>
      <sz val="18"/>
      <color rgb="FFFF0000"/>
      <name val="Browallia New"/>
      <family val="2"/>
    </font>
    <font>
      <sz val="16"/>
      <color rgb="FF0000FF"/>
      <name val="Browallia New"/>
      <family val="2"/>
    </font>
    <font>
      <vertAlign val="subscript"/>
      <sz val="16"/>
      <color theme="1"/>
      <name val="Browallia New"/>
      <family val="2"/>
    </font>
    <font>
      <vertAlign val="subscript"/>
      <sz val="16"/>
      <name val="Browallia New"/>
      <family val="2"/>
    </font>
    <font>
      <b/>
      <sz val="16"/>
      <color theme="1"/>
      <name val="TH SarabunPSK"/>
      <family val="2"/>
    </font>
    <font>
      <b/>
      <sz val="20"/>
      <color theme="0"/>
      <name val="Browallia New"/>
      <family val="2"/>
    </font>
    <font>
      <b/>
      <sz val="22"/>
      <color theme="0"/>
      <name val="Browallia New"/>
      <family val="2"/>
    </font>
    <font>
      <b/>
      <u/>
      <sz val="18"/>
      <color theme="0"/>
      <name val="Browallia New"/>
      <family val="2"/>
    </font>
    <font>
      <b/>
      <sz val="18"/>
      <color theme="0"/>
      <name val="Browallia New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9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223">
    <xf numFmtId="0" fontId="0" fillId="0" borderId="0" xfId="0"/>
    <xf numFmtId="0" fontId="11" fillId="2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3" xfId="0" applyFont="1" applyBorder="1"/>
    <xf numFmtId="0" fontId="11" fillId="0" borderId="4" xfId="0" applyFont="1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0" borderId="0" xfId="0" applyFont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6" xfId="0" applyFont="1" applyBorder="1"/>
    <xf numFmtId="0" fontId="11" fillId="0" borderId="7" xfId="0" applyFont="1" applyBorder="1"/>
    <xf numFmtId="0" fontId="13" fillId="0" borderId="5" xfId="0" applyFont="1" applyBorder="1"/>
    <xf numFmtId="0" fontId="14" fillId="0" borderId="0" xfId="0" applyFont="1" applyAlignment="1">
      <alignment vertical="center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quotePrefix="1" applyFont="1" applyAlignment="1">
      <alignment vertical="top"/>
    </xf>
    <xf numFmtId="0" fontId="11" fillId="4" borderId="0" xfId="0" applyFont="1" applyFill="1" applyAlignment="1">
      <alignment horizontal="left" vertical="top" wrapText="1"/>
    </xf>
    <xf numFmtId="0" fontId="11" fillId="5" borderId="0" xfId="0" applyFont="1" applyFill="1" applyAlignment="1">
      <alignment horizontal="left" vertical="top" wrapText="1"/>
    </xf>
    <xf numFmtId="0" fontId="11" fillId="7" borderId="0" xfId="0" applyFont="1" applyFill="1"/>
    <xf numFmtId="0" fontId="11" fillId="8" borderId="0" xfId="0" applyFont="1" applyFill="1" applyAlignment="1">
      <alignment horizontal="left" vertical="top" wrapText="1"/>
    </xf>
    <xf numFmtId="0" fontId="11" fillId="9" borderId="0" xfId="0" applyFont="1" applyFill="1"/>
    <xf numFmtId="0" fontId="15" fillId="0" borderId="0" xfId="0" applyFont="1" applyAlignment="1">
      <alignment horizontal="left" vertical="center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0" fillId="0" borderId="11" xfId="0" applyFont="1" applyBorder="1"/>
    <xf numFmtId="0" fontId="20" fillId="0" borderId="13" xfId="0" applyFont="1" applyBorder="1"/>
    <xf numFmtId="0" fontId="11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/>
    </xf>
    <xf numFmtId="167" fontId="11" fillId="0" borderId="1" xfId="0" applyNumberFormat="1" applyFont="1" applyBorder="1"/>
    <xf numFmtId="0" fontId="11" fillId="6" borderId="1" xfId="0" applyFont="1" applyFill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3" fillId="14" borderId="1" xfId="0" applyFont="1" applyFill="1" applyBorder="1" applyAlignment="1">
      <alignment horizontal="center"/>
    </xf>
    <xf numFmtId="0" fontId="13" fillId="14" borderId="1" xfId="0" applyFont="1" applyFill="1" applyBorder="1" applyAlignment="1">
      <alignment horizontal="center" vertical="center"/>
    </xf>
    <xf numFmtId="166" fontId="4" fillId="10" borderId="1" xfId="0" applyNumberFormat="1" applyFont="1" applyFill="1" applyBorder="1" applyAlignment="1">
      <alignment horizontal="center" vertical="center"/>
    </xf>
    <xf numFmtId="4" fontId="4" fillId="10" borderId="1" xfId="0" applyNumberFormat="1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166" fontId="4" fillId="15" borderId="1" xfId="0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/>
    </xf>
    <xf numFmtId="0" fontId="13" fillId="10" borderId="1" xfId="0" applyFont="1" applyFill="1" applyBorder="1"/>
    <xf numFmtId="0" fontId="11" fillId="15" borderId="0" xfId="0" applyFont="1" applyFill="1"/>
    <xf numFmtId="0" fontId="13" fillId="0" borderId="1" xfId="0" applyFont="1" applyBorder="1" applyProtection="1">
      <protection locked="0"/>
    </xf>
    <xf numFmtId="0" fontId="11" fillId="0" borderId="0" xfId="0" applyFont="1" applyProtection="1"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1" fillId="0" borderId="3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22" fillId="9" borderId="33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165" fontId="11" fillId="0" borderId="1" xfId="1" applyNumberFormat="1" applyFont="1" applyBorder="1" applyProtection="1">
      <protection locked="0"/>
    </xf>
    <xf numFmtId="0" fontId="13" fillId="3" borderId="19" xfId="0" applyFont="1" applyFill="1" applyBorder="1" applyAlignment="1" applyProtection="1">
      <alignment horizontal="center"/>
      <protection locked="0"/>
    </xf>
    <xf numFmtId="165" fontId="11" fillId="3" borderId="20" xfId="1" applyNumberFormat="1" applyFont="1" applyFill="1" applyBorder="1" applyProtection="1">
      <protection locked="0"/>
    </xf>
    <xf numFmtId="0" fontId="11" fillId="0" borderId="16" xfId="0" applyFont="1" applyBorder="1" applyProtection="1">
      <protection locked="0"/>
    </xf>
    <xf numFmtId="0" fontId="11" fillId="0" borderId="17" xfId="0" applyFont="1" applyBorder="1" applyProtection="1">
      <protection locked="0"/>
    </xf>
    <xf numFmtId="0" fontId="11" fillId="0" borderId="18" xfId="0" applyFont="1" applyBorder="1" applyProtection="1">
      <protection locked="0"/>
    </xf>
    <xf numFmtId="164" fontId="11" fillId="10" borderId="1" xfId="1" applyFont="1" applyFill="1" applyBorder="1" applyProtection="1"/>
    <xf numFmtId="164" fontId="11" fillId="10" borderId="2" xfId="1" applyFont="1" applyFill="1" applyBorder="1" applyProtection="1"/>
    <xf numFmtId="164" fontId="11" fillId="3" borderId="20" xfId="1" applyFont="1" applyFill="1" applyBorder="1" applyProtection="1"/>
    <xf numFmtId="0" fontId="11" fillId="3" borderId="20" xfId="0" applyFont="1" applyFill="1" applyBorder="1"/>
    <xf numFmtId="0" fontId="13" fillId="10" borderId="1" xfId="0" applyFont="1" applyFill="1" applyBorder="1" applyProtection="1">
      <protection locked="0"/>
    </xf>
    <xf numFmtId="0" fontId="13" fillId="10" borderId="1" xfId="0" applyFont="1" applyFill="1" applyBorder="1" applyAlignment="1" applyProtection="1">
      <alignment vertical="center"/>
      <protection locked="0"/>
    </xf>
    <xf numFmtId="0" fontId="13" fillId="10" borderId="5" xfId="0" applyFont="1" applyFill="1" applyBorder="1" applyAlignment="1" applyProtection="1">
      <alignment horizontal="center"/>
      <protection locked="0"/>
    </xf>
    <xf numFmtId="0" fontId="28" fillId="0" borderId="17" xfId="0" applyFont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 wrapText="1"/>
      <protection locked="0"/>
    </xf>
    <xf numFmtId="0" fontId="21" fillId="0" borderId="17" xfId="0" applyFont="1" applyBorder="1" applyAlignment="1" applyProtection="1">
      <alignment horizontal="left" wrapText="1"/>
      <protection locked="0"/>
    </xf>
    <xf numFmtId="0" fontId="29" fillId="15" borderId="43" xfId="0" applyFont="1" applyFill="1" applyBorder="1" applyAlignment="1" applyProtection="1">
      <alignment horizontal="left" wrapText="1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165" fontId="11" fillId="0" borderId="27" xfId="1" applyNumberFormat="1" applyFont="1" applyBorder="1" applyProtection="1">
      <protection locked="0"/>
    </xf>
    <xf numFmtId="0" fontId="17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 wrapText="1"/>
    </xf>
    <xf numFmtId="0" fontId="19" fillId="10" borderId="1" xfId="0" quotePrefix="1" applyFont="1" applyFill="1" applyBorder="1" applyAlignment="1">
      <alignment horizontal="center" vertical="center"/>
    </xf>
    <xf numFmtId="0" fontId="26" fillId="10" borderId="1" xfId="0" quotePrefix="1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9" borderId="22" xfId="0" applyFont="1" applyFill="1" applyBorder="1" applyAlignment="1" applyProtection="1">
      <alignment horizontal="center" vertical="center" wrapText="1"/>
      <protection locked="0"/>
    </xf>
    <xf numFmtId="0" fontId="13" fillId="15" borderId="22" xfId="0" applyFont="1" applyFill="1" applyBorder="1" applyAlignment="1" applyProtection="1">
      <alignment horizontal="center" vertical="center" wrapText="1"/>
      <protection locked="0"/>
    </xf>
    <xf numFmtId="0" fontId="13" fillId="9" borderId="33" xfId="0" applyFont="1" applyFill="1" applyBorder="1" applyAlignment="1" applyProtection="1">
      <alignment horizontal="center" vertical="center" wrapText="1"/>
      <protection locked="0"/>
    </xf>
    <xf numFmtId="0" fontId="13" fillId="10" borderId="27" xfId="0" quotePrefix="1" applyFont="1" applyFill="1" applyBorder="1" applyAlignment="1">
      <alignment horizontal="center" vertical="center"/>
    </xf>
    <xf numFmtId="0" fontId="11" fillId="9" borderId="0" xfId="0" quotePrefix="1" applyFont="1" applyFill="1" applyAlignment="1">
      <alignment vertical="center"/>
    </xf>
    <xf numFmtId="0" fontId="11" fillId="7" borderId="0" xfId="0" quotePrefix="1" applyFont="1" applyFill="1" applyAlignment="1">
      <alignment vertical="center"/>
    </xf>
    <xf numFmtId="0" fontId="11" fillId="6" borderId="1" xfId="0" applyFont="1" applyFill="1" applyBorder="1" applyAlignment="1">
      <alignment horizontal="center" vertical="center" wrapText="1"/>
    </xf>
    <xf numFmtId="168" fontId="11" fillId="0" borderId="0" xfId="0" applyNumberFormat="1" applyFont="1" applyProtection="1">
      <protection locked="0"/>
    </xf>
    <xf numFmtId="0" fontId="11" fillId="11" borderId="27" xfId="0" applyFont="1" applyFill="1" applyBorder="1" applyAlignment="1">
      <alignment horizontal="center" vertical="center" wrapText="1"/>
    </xf>
    <xf numFmtId="164" fontId="19" fillId="16" borderId="1" xfId="0" applyNumberFormat="1" applyFont="1" applyFill="1" applyBorder="1" applyAlignment="1">
      <alignment vertical="center"/>
    </xf>
    <xf numFmtId="165" fontId="30" fillId="0" borderId="1" xfId="1" applyNumberFormat="1" applyFont="1" applyBorder="1" applyProtection="1">
      <protection locked="0"/>
    </xf>
    <xf numFmtId="165" fontId="30" fillId="0" borderId="27" xfId="1" applyNumberFormat="1" applyFont="1" applyBorder="1" applyProtection="1"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0" fillId="0" borderId="21" xfId="0" applyFont="1" applyBorder="1" applyAlignment="1" applyProtection="1">
      <alignment horizontal="center"/>
      <protection locked="0"/>
    </xf>
    <xf numFmtId="164" fontId="11" fillId="3" borderId="20" xfId="0" applyNumberFormat="1" applyFont="1" applyFill="1" applyBorder="1"/>
    <xf numFmtId="0" fontId="30" fillId="0" borderId="24" xfId="0" applyFont="1" applyBorder="1" applyAlignment="1" applyProtection="1">
      <alignment horizontal="center"/>
      <protection locked="0"/>
    </xf>
    <xf numFmtId="164" fontId="11" fillId="10" borderId="27" xfId="1" applyFont="1" applyFill="1" applyBorder="1" applyProtection="1"/>
    <xf numFmtId="164" fontId="11" fillId="10" borderId="45" xfId="1" applyFont="1" applyFill="1" applyBorder="1" applyProtection="1"/>
    <xf numFmtId="0" fontId="13" fillId="15" borderId="47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30" fillId="0" borderId="21" xfId="0" applyFont="1" applyBorder="1" applyAlignment="1" applyProtection="1">
      <alignment horizontal="left"/>
      <protection locked="0"/>
    </xf>
    <xf numFmtId="17" fontId="30" fillId="0" borderId="21" xfId="0" applyNumberFormat="1" applyFont="1" applyBorder="1" applyAlignment="1" applyProtection="1">
      <alignment horizontal="left"/>
      <protection locked="0"/>
    </xf>
    <xf numFmtId="0" fontId="13" fillId="0" borderId="1" xfId="0" applyFont="1" applyBorder="1"/>
    <xf numFmtId="0" fontId="11" fillId="6" borderId="1" xfId="0" applyFont="1" applyFill="1" applyBorder="1" applyAlignment="1">
      <alignment horizontal="left" vertical="center"/>
    </xf>
    <xf numFmtId="169" fontId="30" fillId="0" borderId="27" xfId="1" applyNumberFormat="1" applyFont="1" applyBorder="1" applyProtection="1">
      <protection locked="0"/>
    </xf>
    <xf numFmtId="165" fontId="30" fillId="0" borderId="27" xfId="1" applyNumberFormat="1" applyFont="1" applyBorder="1" applyAlignment="1" applyProtection="1">
      <alignment horizontal="center"/>
      <protection locked="0"/>
    </xf>
    <xf numFmtId="166" fontId="11" fillId="0" borderId="1" xfId="0" applyNumberFormat="1" applyFont="1" applyBorder="1"/>
    <xf numFmtId="0" fontId="13" fillId="15" borderId="28" xfId="0" applyFont="1" applyFill="1" applyBorder="1" applyAlignment="1" applyProtection="1">
      <alignment horizontal="center" vertical="center" wrapText="1"/>
      <protection locked="0"/>
    </xf>
    <xf numFmtId="14" fontId="12" fillId="0" borderId="2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3" fillId="11" borderId="8" xfId="0" applyFont="1" applyFill="1" applyBorder="1" applyAlignment="1">
      <alignment horizontal="left" vertical="center" wrapText="1"/>
    </xf>
    <xf numFmtId="0" fontId="13" fillId="11" borderId="9" xfId="0" applyFont="1" applyFill="1" applyBorder="1" applyAlignment="1">
      <alignment horizontal="left" vertical="center" wrapText="1"/>
    </xf>
    <xf numFmtId="0" fontId="13" fillId="11" borderId="10" xfId="0" applyFont="1" applyFill="1" applyBorder="1" applyAlignment="1">
      <alignment horizontal="left" vertical="center" wrapText="1"/>
    </xf>
    <xf numFmtId="0" fontId="18" fillId="0" borderId="2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2" fillId="0" borderId="5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13" fillId="10" borderId="5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3" fillId="11" borderId="5" xfId="0" applyFont="1" applyFill="1" applyBorder="1" applyAlignment="1">
      <alignment horizontal="left" vertical="center"/>
    </xf>
    <xf numFmtId="0" fontId="13" fillId="11" borderId="6" xfId="0" applyFont="1" applyFill="1" applyBorder="1" applyAlignment="1">
      <alignment horizontal="left" vertical="center"/>
    </xf>
    <xf numFmtId="0" fontId="13" fillId="11" borderId="7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3" fillId="12" borderId="28" xfId="0" applyFont="1" applyFill="1" applyBorder="1" applyAlignment="1" applyProtection="1">
      <alignment horizontal="center"/>
      <protection locked="0"/>
    </xf>
    <xf numFmtId="0" fontId="13" fillId="12" borderId="32" xfId="0" applyFont="1" applyFill="1" applyBorder="1" applyAlignment="1" applyProtection="1">
      <alignment horizontal="center"/>
      <protection locked="0"/>
    </xf>
    <xf numFmtId="0" fontId="13" fillId="12" borderId="29" xfId="0" applyFont="1" applyFill="1" applyBorder="1" applyAlignment="1" applyProtection="1">
      <alignment horizontal="center"/>
      <protection locked="0"/>
    </xf>
    <xf numFmtId="0" fontId="13" fillId="12" borderId="30" xfId="0" applyFont="1" applyFill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35" fillId="18" borderId="17" xfId="0" applyFont="1" applyFill="1" applyBorder="1" applyAlignment="1" applyProtection="1">
      <alignment horizontal="left" wrapText="1"/>
      <protection locked="0"/>
    </xf>
    <xf numFmtId="0" fontId="13" fillId="9" borderId="22" xfId="0" applyFont="1" applyFill="1" applyBorder="1" applyAlignment="1" applyProtection="1">
      <alignment horizontal="center" vertical="center"/>
      <protection locked="0"/>
    </xf>
    <xf numFmtId="0" fontId="13" fillId="9" borderId="24" xfId="0" applyFont="1" applyFill="1" applyBorder="1" applyAlignment="1" applyProtection="1">
      <alignment horizontal="center" vertical="center"/>
      <protection locked="0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3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27" xfId="0" applyFont="1" applyFill="1" applyBorder="1" applyAlignment="1" applyProtection="1">
      <alignment horizontal="center" vertical="center" wrapText="1"/>
      <protection locked="0"/>
    </xf>
    <xf numFmtId="0" fontId="22" fillId="15" borderId="34" xfId="0" applyFont="1" applyFill="1" applyBorder="1" applyAlignment="1" applyProtection="1">
      <alignment horizontal="center" vertical="center" wrapText="1"/>
      <protection locked="0"/>
    </xf>
    <xf numFmtId="0" fontId="22" fillId="15" borderId="35" xfId="0" applyFont="1" applyFill="1" applyBorder="1" applyAlignment="1" applyProtection="1">
      <alignment horizontal="center" vertical="center" wrapText="1"/>
      <protection locked="0"/>
    </xf>
    <xf numFmtId="0" fontId="22" fillId="15" borderId="36" xfId="0" applyFont="1" applyFill="1" applyBorder="1" applyAlignment="1" applyProtection="1">
      <alignment horizontal="center" vertical="center" wrapText="1"/>
      <protection locked="0"/>
    </xf>
    <xf numFmtId="0" fontId="34" fillId="18" borderId="0" xfId="0" applyFont="1" applyFill="1" applyAlignment="1" applyProtection="1">
      <alignment horizontal="left" vertical="center" wrapText="1"/>
      <protection locked="0"/>
    </xf>
    <xf numFmtId="0" fontId="22" fillId="9" borderId="41" xfId="0" applyFont="1" applyFill="1" applyBorder="1" applyAlignment="1" applyProtection="1">
      <alignment horizontal="center" vertical="center" wrapText="1"/>
      <protection locked="0"/>
    </xf>
    <xf numFmtId="0" fontId="22" fillId="9" borderId="42" xfId="0" applyFont="1" applyFill="1" applyBorder="1" applyAlignment="1" applyProtection="1">
      <alignment horizontal="center" vertical="center" wrapText="1"/>
      <protection locked="0"/>
    </xf>
    <xf numFmtId="0" fontId="34" fillId="18" borderId="17" xfId="0" applyFont="1" applyFill="1" applyBorder="1" applyAlignment="1" applyProtection="1">
      <alignment horizontal="left" vertical="center" wrapText="1"/>
      <protection locked="0"/>
    </xf>
    <xf numFmtId="0" fontId="13" fillId="9" borderId="39" xfId="0" applyFont="1" applyFill="1" applyBorder="1" applyAlignment="1" applyProtection="1">
      <alignment horizontal="center" vertical="center"/>
      <protection locked="0"/>
    </xf>
    <xf numFmtId="0" fontId="13" fillId="9" borderId="40" xfId="0" applyFont="1" applyFill="1" applyBorder="1" applyAlignment="1" applyProtection="1">
      <alignment horizontal="center" vertical="center"/>
      <protection locked="0"/>
    </xf>
    <xf numFmtId="0" fontId="37" fillId="18" borderId="17" xfId="0" applyFont="1" applyFill="1" applyBorder="1" applyAlignment="1" applyProtection="1">
      <alignment vertical="center" wrapText="1"/>
      <protection locked="0"/>
    </xf>
    <xf numFmtId="0" fontId="13" fillId="9" borderId="46" xfId="0" applyFont="1" applyFill="1" applyBorder="1" applyAlignment="1" applyProtection="1">
      <alignment horizontal="center" vertical="center"/>
      <protection locked="0"/>
    </xf>
    <xf numFmtId="0" fontId="17" fillId="3" borderId="26" xfId="0" applyFont="1" applyFill="1" applyBorder="1" applyAlignment="1" applyProtection="1">
      <alignment horizontal="center" vertical="center" wrapText="1"/>
      <protection locked="0"/>
    </xf>
    <xf numFmtId="0" fontId="17" fillId="3" borderId="48" xfId="0" applyFont="1" applyFill="1" applyBorder="1" applyAlignment="1" applyProtection="1">
      <alignment horizontal="center" vertical="center" wrapText="1"/>
      <protection locked="0"/>
    </xf>
    <xf numFmtId="0" fontId="17" fillId="3" borderId="31" xfId="0" applyFont="1" applyFill="1" applyBorder="1" applyAlignment="1" applyProtection="1">
      <alignment horizontal="center" vertical="center" wrapText="1"/>
      <protection locked="0"/>
    </xf>
    <xf numFmtId="0" fontId="17" fillId="3" borderId="49" xfId="0" applyFont="1" applyFill="1" applyBorder="1" applyAlignment="1" applyProtection="1">
      <alignment horizontal="center" vertical="center" wrapText="1"/>
      <protection locked="0"/>
    </xf>
    <xf numFmtId="0" fontId="22" fillId="15" borderId="44" xfId="0" applyFont="1" applyFill="1" applyBorder="1" applyAlignment="1" applyProtection="1">
      <alignment horizontal="center" vertical="center" wrapText="1"/>
      <protection locked="0"/>
    </xf>
    <xf numFmtId="0" fontId="22" fillId="15" borderId="32" xfId="0" applyFont="1" applyFill="1" applyBorder="1" applyAlignment="1" applyProtection="1">
      <alignment horizontal="center" vertical="center" wrapText="1"/>
      <protection locked="0"/>
    </xf>
    <xf numFmtId="0" fontId="22" fillId="15" borderId="3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22" fillId="15" borderId="28" xfId="0" applyFont="1" applyFill="1" applyBorder="1" applyAlignment="1" applyProtection="1">
      <alignment horizontal="center" vertical="center" wrapText="1"/>
      <protection locked="0"/>
    </xf>
    <xf numFmtId="0" fontId="22" fillId="15" borderId="29" xfId="0" applyFont="1" applyFill="1" applyBorder="1" applyAlignment="1" applyProtection="1">
      <alignment horizontal="center" vertical="center" wrapText="1"/>
      <protection locked="0"/>
    </xf>
    <xf numFmtId="0" fontId="13" fillId="13" borderId="22" xfId="0" applyFont="1" applyFill="1" applyBorder="1" applyAlignment="1" applyProtection="1">
      <alignment horizontal="center" vertical="center" wrapText="1"/>
      <protection locked="0"/>
    </xf>
    <xf numFmtId="0" fontId="13" fillId="13" borderId="46" xfId="0" applyFont="1" applyFill="1" applyBorder="1" applyAlignment="1" applyProtection="1">
      <alignment horizontal="center" vertical="center" wrapText="1"/>
      <protection locked="0"/>
    </xf>
    <xf numFmtId="0" fontId="36" fillId="18" borderId="14" xfId="0" applyFont="1" applyFill="1" applyBorder="1" applyAlignment="1">
      <alignment horizontal="left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17" borderId="27" xfId="0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5" xfId="0" applyFont="1" applyBorder="1"/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6" borderId="0" xfId="0" quotePrefix="1" applyFont="1" applyFill="1" applyAlignment="1">
      <alignment horizontal="left" vertical="top" wrapText="1"/>
    </xf>
    <xf numFmtId="0" fontId="13" fillId="14" borderId="37" xfId="0" quotePrefix="1" applyFont="1" applyFill="1" applyBorder="1" applyAlignment="1">
      <alignment horizontal="center" vertical="center"/>
    </xf>
    <xf numFmtId="0" fontId="13" fillId="14" borderId="38" xfId="0" quotePrefix="1" applyFont="1" applyFill="1" applyBorder="1" applyAlignment="1">
      <alignment horizontal="center" vertical="center"/>
    </xf>
    <xf numFmtId="0" fontId="13" fillId="14" borderId="27" xfId="0" quotePrefix="1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top" wrapText="1"/>
    </xf>
    <xf numFmtId="0" fontId="11" fillId="0" borderId="38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13" fillId="14" borderId="37" xfId="0" applyFont="1" applyFill="1" applyBorder="1" applyAlignment="1">
      <alignment horizontal="center"/>
    </xf>
    <xf numFmtId="0" fontId="13" fillId="14" borderId="38" xfId="0" applyFont="1" applyFill="1" applyBorder="1" applyAlignment="1">
      <alignment horizontal="center"/>
    </xf>
    <xf numFmtId="0" fontId="13" fillId="14" borderId="27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เครื่องหมายจุลภาค 2" xfId="3" xr:uid="{00000000-0005-0000-0000-000003000000}"/>
  </cellStyles>
  <dxfs count="0"/>
  <tableStyles count="0" defaultTableStyle="TableStyleMedium9" defaultPivotStyle="PivotStyleLight16"/>
  <colors>
    <mruColors>
      <color rgb="FF0000FF"/>
      <color rgb="FFCCFF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140335</xdr:rowOff>
    </xdr:to>
    <xdr:pic>
      <xdr:nvPicPr>
        <xdr:cNvPr id="1060" name="Picture 1" descr="LOGO-LESS final.jpg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14366" name="Picture 1" descr="LOGO-LESS final.jpg">
          <a:extLst>
            <a:ext uri="{FF2B5EF4-FFF2-40B4-BE49-F238E27FC236}">
              <a16:creationId xmlns:a16="http://schemas.microsoft.com/office/drawing/2014/main" id="{00000000-0008-0000-0100-00001E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148590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CFD4ED2B-F1D3-4855-A035-B7B72738E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45795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92"/>
  <sheetViews>
    <sheetView tabSelected="1" zoomScale="110" zoomScaleNormal="110" workbookViewId="0">
      <selection activeCell="B9" sqref="B9:K9"/>
    </sheetView>
  </sheetViews>
  <sheetFormatPr defaultColWidth="8.90625" defaultRowHeight="22.5"/>
  <cols>
    <col min="1" max="1" width="10.08984375" style="2" customWidth="1"/>
    <col min="2" max="2" width="17.54296875" style="2" customWidth="1"/>
    <col min="3" max="10" width="8.90625" style="2"/>
    <col min="11" max="11" width="10.36328125" style="2" customWidth="1"/>
    <col min="12" max="12" width="14.08984375" style="2" customWidth="1"/>
    <col min="13" max="16384" width="8.90625" style="2"/>
  </cols>
  <sheetData>
    <row r="1" spans="1:12" ht="35" customHeight="1">
      <c r="A1" s="130"/>
      <c r="B1" s="136" t="s">
        <v>0</v>
      </c>
      <c r="C1" s="136"/>
      <c r="D1" s="136"/>
      <c r="E1" s="136"/>
      <c r="F1" s="136"/>
      <c r="G1" s="136"/>
      <c r="H1" s="136"/>
      <c r="I1" s="136"/>
      <c r="J1" s="136"/>
      <c r="K1" s="55" t="s">
        <v>23</v>
      </c>
      <c r="L1" s="120" t="s">
        <v>73</v>
      </c>
    </row>
    <row r="2" spans="1:12" ht="26" customHeight="1">
      <c r="A2" s="131"/>
      <c r="B2" s="55" t="s">
        <v>5</v>
      </c>
      <c r="C2" s="140" t="s">
        <v>62</v>
      </c>
      <c r="D2" s="141"/>
      <c r="E2" s="141"/>
      <c r="F2" s="141"/>
      <c r="G2" s="141"/>
      <c r="H2" s="141"/>
      <c r="I2" s="141"/>
      <c r="J2" s="142"/>
      <c r="K2" s="56" t="s">
        <v>24</v>
      </c>
      <c r="L2" s="119">
        <v>9</v>
      </c>
    </row>
    <row r="3" spans="1:12" ht="26" customHeight="1">
      <c r="A3" s="131"/>
      <c r="B3" s="56" t="s">
        <v>3</v>
      </c>
      <c r="C3" s="137" t="s">
        <v>14</v>
      </c>
      <c r="D3" s="138"/>
      <c r="E3" s="138"/>
      <c r="F3" s="138"/>
      <c r="G3" s="138"/>
      <c r="H3" s="138"/>
      <c r="I3" s="138"/>
      <c r="J3" s="139"/>
      <c r="K3" s="56" t="s">
        <v>1</v>
      </c>
      <c r="L3" s="119">
        <v>1</v>
      </c>
    </row>
    <row r="4" spans="1:12" ht="26" customHeight="1">
      <c r="A4" s="132"/>
      <c r="B4" s="56" t="s">
        <v>4</v>
      </c>
      <c r="C4" s="146" t="s">
        <v>14</v>
      </c>
      <c r="D4" s="147"/>
      <c r="E4" s="147"/>
      <c r="F4" s="147"/>
      <c r="G4" s="148" t="s">
        <v>15</v>
      </c>
      <c r="H4" s="149"/>
      <c r="I4" s="150" t="s">
        <v>14</v>
      </c>
      <c r="J4" s="151"/>
      <c r="K4" s="56" t="s">
        <v>2</v>
      </c>
      <c r="L4" s="92" t="s">
        <v>122</v>
      </c>
    </row>
    <row r="5" spans="1:12" ht="26" customHeight="1">
      <c r="A5" s="3"/>
      <c r="L5" s="4"/>
    </row>
    <row r="6" spans="1:12" ht="26" customHeight="1">
      <c r="A6" s="3"/>
      <c r="B6" s="152" t="s">
        <v>16</v>
      </c>
      <c r="C6" s="153"/>
      <c r="D6" s="153"/>
      <c r="E6" s="153"/>
      <c r="F6" s="153"/>
      <c r="G6" s="153"/>
      <c r="H6" s="153"/>
      <c r="I6" s="153"/>
      <c r="J6" s="153"/>
      <c r="K6" s="154"/>
      <c r="L6" s="4"/>
    </row>
    <row r="7" spans="1:12" ht="26" customHeight="1">
      <c r="A7" s="3"/>
      <c r="B7" s="5" t="s">
        <v>105</v>
      </c>
      <c r="C7" s="6"/>
      <c r="D7" s="6"/>
      <c r="E7" s="6"/>
      <c r="F7" s="6"/>
      <c r="G7" s="6"/>
      <c r="H7" s="6"/>
      <c r="I7" s="6"/>
      <c r="J7" s="6"/>
      <c r="K7" s="7"/>
      <c r="L7" s="4"/>
    </row>
    <row r="8" spans="1:12" ht="26" customHeight="1">
      <c r="A8" s="3"/>
      <c r="L8" s="4"/>
    </row>
    <row r="9" spans="1:12" ht="26" customHeight="1">
      <c r="A9" s="3"/>
      <c r="B9" s="133" t="s">
        <v>6</v>
      </c>
      <c r="C9" s="134"/>
      <c r="D9" s="134"/>
      <c r="E9" s="134"/>
      <c r="F9" s="134"/>
      <c r="G9" s="134"/>
      <c r="H9" s="134"/>
      <c r="I9" s="134"/>
      <c r="J9" s="134"/>
      <c r="K9" s="135"/>
      <c r="L9" s="4"/>
    </row>
    <row r="10" spans="1:12" ht="114.65" customHeight="1">
      <c r="A10" s="3"/>
      <c r="B10" s="143" t="s">
        <v>104</v>
      </c>
      <c r="C10" s="144"/>
      <c r="D10" s="144"/>
      <c r="E10" s="144"/>
      <c r="F10" s="144"/>
      <c r="G10" s="144"/>
      <c r="H10" s="144"/>
      <c r="I10" s="144"/>
      <c r="J10" s="144"/>
      <c r="K10" s="145"/>
      <c r="L10" s="4"/>
    </row>
    <row r="11" spans="1:12" ht="26" customHeight="1">
      <c r="A11" s="3"/>
      <c r="B11" s="37" t="s">
        <v>36</v>
      </c>
      <c r="C11" s="8"/>
      <c r="D11" s="8"/>
      <c r="E11" s="8"/>
      <c r="F11" s="8"/>
      <c r="G11" s="8"/>
      <c r="H11" s="8"/>
      <c r="I11" s="8"/>
      <c r="J11" s="8"/>
      <c r="K11" s="9"/>
      <c r="L11" s="4"/>
    </row>
    <row r="12" spans="1:12" ht="26" customHeight="1">
      <c r="A12" s="3"/>
      <c r="B12" s="37" t="s">
        <v>37</v>
      </c>
      <c r="C12" s="8"/>
      <c r="D12" s="8"/>
      <c r="E12" s="8"/>
      <c r="F12" s="8"/>
      <c r="G12" s="8"/>
      <c r="H12" s="8"/>
      <c r="I12" s="8"/>
      <c r="J12" s="8"/>
      <c r="K12" s="9"/>
      <c r="L12" s="4"/>
    </row>
    <row r="13" spans="1:12" ht="26" customHeight="1">
      <c r="A13" s="3"/>
      <c r="B13" s="38" t="s">
        <v>38</v>
      </c>
      <c r="C13" s="10"/>
      <c r="D13" s="10"/>
      <c r="E13" s="10"/>
      <c r="F13" s="10"/>
      <c r="G13" s="10"/>
      <c r="H13" s="10"/>
      <c r="I13" s="10"/>
      <c r="J13" s="10"/>
      <c r="K13" s="11"/>
      <c r="L13" s="4"/>
    </row>
    <row r="14" spans="1:12" ht="26" customHeight="1">
      <c r="A14" s="3"/>
      <c r="L14" s="4"/>
    </row>
    <row r="15" spans="1:12" ht="26" customHeight="1">
      <c r="A15" s="3"/>
      <c r="B15" s="133" t="s">
        <v>20</v>
      </c>
      <c r="C15" s="134"/>
      <c r="D15" s="134"/>
      <c r="E15" s="134"/>
      <c r="F15" s="134"/>
      <c r="G15" s="134"/>
      <c r="H15" s="134"/>
      <c r="I15" s="134"/>
      <c r="J15" s="134"/>
      <c r="K15" s="135"/>
      <c r="L15" s="4"/>
    </row>
    <row r="16" spans="1:12" ht="26" customHeight="1">
      <c r="A16" s="3"/>
      <c r="B16" s="20" t="s">
        <v>18</v>
      </c>
      <c r="C16" s="17" t="s">
        <v>19</v>
      </c>
      <c r="D16" s="15"/>
      <c r="E16" s="15"/>
      <c r="F16" s="15"/>
      <c r="G16" s="15"/>
      <c r="H16" s="15"/>
      <c r="I16" s="15"/>
      <c r="J16" s="15"/>
      <c r="K16" s="16"/>
      <c r="L16" s="4"/>
    </row>
    <row r="17" spans="1:12" ht="53.4" customHeight="1">
      <c r="A17" s="3"/>
      <c r="B17" s="1" t="s">
        <v>17</v>
      </c>
      <c r="C17" s="155" t="s">
        <v>67</v>
      </c>
      <c r="D17" s="156"/>
      <c r="E17" s="156"/>
      <c r="F17" s="156"/>
      <c r="G17" s="156"/>
      <c r="H17" s="156"/>
      <c r="I17" s="156"/>
      <c r="J17" s="156"/>
      <c r="K17" s="157"/>
      <c r="L17" s="4"/>
    </row>
    <row r="18" spans="1:12" ht="52.25" customHeight="1">
      <c r="A18" s="3"/>
      <c r="B18" s="1" t="s">
        <v>17</v>
      </c>
      <c r="C18" s="155" t="s">
        <v>68</v>
      </c>
      <c r="D18" s="156"/>
      <c r="E18" s="156"/>
      <c r="F18" s="156"/>
      <c r="G18" s="156"/>
      <c r="H18" s="156"/>
      <c r="I18" s="156"/>
      <c r="J18" s="156"/>
      <c r="K18" s="157"/>
      <c r="L18" s="4"/>
    </row>
    <row r="19" spans="1:12" ht="26" customHeight="1">
      <c r="A19" s="3"/>
      <c r="L19" s="4"/>
    </row>
    <row r="20" spans="1:12" ht="20" customHeight="1">
      <c r="B20" s="133" t="s">
        <v>28</v>
      </c>
      <c r="C20" s="134"/>
      <c r="D20" s="134"/>
      <c r="E20" s="134"/>
      <c r="F20" s="134"/>
      <c r="G20" s="134"/>
      <c r="H20" s="134"/>
      <c r="I20" s="134"/>
      <c r="J20" s="134"/>
      <c r="K20" s="135"/>
      <c r="L20" s="4"/>
    </row>
    <row r="21" spans="1:12" ht="29.4" customHeight="1">
      <c r="B21" s="98" t="s">
        <v>18</v>
      </c>
      <c r="C21" s="17" t="s">
        <v>19</v>
      </c>
      <c r="D21" s="15"/>
      <c r="E21" s="15"/>
      <c r="F21" s="15"/>
      <c r="G21" s="15"/>
      <c r="H21" s="15"/>
      <c r="I21" s="15"/>
      <c r="J21" s="15"/>
      <c r="K21" s="16"/>
      <c r="L21" s="4"/>
    </row>
    <row r="22" spans="1:12" ht="29.4" customHeight="1">
      <c r="B22" s="1" t="s">
        <v>17</v>
      </c>
      <c r="C22" s="97" t="s">
        <v>66</v>
      </c>
      <c r="D22" s="15"/>
      <c r="E22" s="15"/>
      <c r="F22" s="15"/>
      <c r="G22" s="15"/>
      <c r="H22" s="15"/>
      <c r="I22" s="15"/>
      <c r="J22" s="15"/>
      <c r="K22" s="16"/>
      <c r="L22" s="4"/>
    </row>
    <row r="23" spans="1:12" ht="25.25" customHeight="1">
      <c r="L23" s="4"/>
    </row>
    <row r="24" spans="1:12" ht="27.65" customHeight="1">
      <c r="B24" s="57" t="s">
        <v>103</v>
      </c>
      <c r="C24" s="57"/>
      <c r="D24" s="57"/>
      <c r="E24" s="57"/>
      <c r="F24" s="57"/>
      <c r="G24" s="57"/>
      <c r="H24" s="57"/>
      <c r="I24" s="57"/>
      <c r="J24" s="57"/>
      <c r="K24" s="57"/>
      <c r="L24" s="4"/>
    </row>
    <row r="25" spans="1:12">
      <c r="L25" s="4"/>
    </row>
    <row r="26" spans="1:12" ht="20" customHeight="1" thickBo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4"/>
    </row>
    <row r="87" spans="1:12">
      <c r="A87" s="3"/>
      <c r="L87" s="4"/>
    </row>
    <row r="88" spans="1:12">
      <c r="A88" s="3"/>
      <c r="L88" s="4"/>
    </row>
    <row r="89" spans="1:12">
      <c r="A89" s="3"/>
      <c r="L89" s="4"/>
    </row>
    <row r="90" spans="1:12">
      <c r="A90" s="3"/>
      <c r="L90" s="4"/>
    </row>
    <row r="91" spans="1:12">
      <c r="A91" s="3"/>
      <c r="L91" s="4"/>
    </row>
    <row r="92" spans="1:12" ht="23" thickBot="1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4"/>
    </row>
  </sheetData>
  <sheetProtection algorithmName="SHA-512" hashValue="PTph3WrvBDO8vUv28npR90RNemmDUs6RtHUgn+ztAUuQ4ZNf/IWYBT4NBLEvjYQiBK09AaJpFvVgZrRKFDvnxA==" saltValue="64H0Axfm99S5She5HW22Fw==" spinCount="100000" sheet="1" objects="1" scenarios="1"/>
  <customSheetViews>
    <customSheetView guid="{4A84D616-4AC1-4199-B962-FE0AC76EE94A}" showPageBreaks="1" view="pageLayout">
      <selection activeCell="B7" sqref="B7:K8"/>
      <pageMargins left="0.7" right="0.7" top="0.75" bottom="0.75" header="0.3" footer="0.3"/>
      <pageSetup paperSize="9" orientation="landscape" horizontalDpi="1200" verticalDpi="1200" r:id="rId1"/>
    </customSheetView>
  </customSheetViews>
  <mergeCells count="14">
    <mergeCell ref="B20:K20"/>
    <mergeCell ref="C4:F4"/>
    <mergeCell ref="G4:H4"/>
    <mergeCell ref="I4:J4"/>
    <mergeCell ref="B6:K6"/>
    <mergeCell ref="C17:K17"/>
    <mergeCell ref="C18:K18"/>
    <mergeCell ref="A1:A4"/>
    <mergeCell ref="B9:K9"/>
    <mergeCell ref="B15:K15"/>
    <mergeCell ref="B1:J1"/>
    <mergeCell ref="C3:J3"/>
    <mergeCell ref="C2:J2"/>
    <mergeCell ref="B10:K10"/>
  </mergeCells>
  <pageMargins left="0.7" right="0.7" top="0.75" bottom="0.75" header="0.3" footer="0.3"/>
  <pageSetup paperSize="9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30"/>
  <sheetViews>
    <sheetView topLeftCell="A2" zoomScaleNormal="100" workbookViewId="0">
      <selection activeCell="C10" sqref="C10:F10"/>
    </sheetView>
  </sheetViews>
  <sheetFormatPr defaultColWidth="8.90625" defaultRowHeight="22.5"/>
  <cols>
    <col min="1" max="1" width="10.08984375" style="59" customWidth="1"/>
    <col min="2" max="2" width="17.36328125" style="59" customWidth="1"/>
    <col min="3" max="3" width="23.6328125" style="59" customWidth="1"/>
    <col min="4" max="6" width="17.90625" style="59" customWidth="1"/>
    <col min="7" max="7" width="19.6328125" style="59" customWidth="1"/>
    <col min="8" max="10" width="14.90625" style="59" customWidth="1"/>
    <col min="11" max="11" width="11.08984375" style="59" customWidth="1"/>
    <col min="12" max="16384" width="8.90625" style="59"/>
  </cols>
  <sheetData>
    <row r="1" spans="1:11" ht="35" customHeight="1">
      <c r="A1" s="162"/>
      <c r="B1" s="165" t="s">
        <v>0</v>
      </c>
      <c r="C1" s="165"/>
      <c r="D1" s="165"/>
      <c r="E1" s="165"/>
      <c r="F1" s="165"/>
      <c r="G1" s="165"/>
      <c r="H1" s="165"/>
      <c r="I1" s="165"/>
      <c r="J1" s="123" t="s">
        <v>23</v>
      </c>
      <c r="K1" s="90" t="str">
        <f>+ลักษณะกิจกรรม!L1</f>
        <v>LESS-AE-02</v>
      </c>
    </row>
    <row r="2" spans="1:11" ht="26" customHeight="1">
      <c r="A2" s="163"/>
      <c r="B2" s="60" t="s">
        <v>5</v>
      </c>
      <c r="C2" s="166" t="str">
        <f>+ลักษณะกิจกรรม!C2</f>
        <v>การผลิตพลังงานไฟฟ้าจากพลังงานหมุนเวียนเพื่อใช้เอง</v>
      </c>
      <c r="D2" s="167"/>
      <c r="E2" s="167"/>
      <c r="F2" s="167"/>
      <c r="G2" s="167"/>
      <c r="H2" s="167"/>
      <c r="I2" s="168"/>
      <c r="J2" s="123" t="s">
        <v>24</v>
      </c>
      <c r="K2" s="91">
        <f>+ลักษณะกิจกรรม!L2</f>
        <v>9</v>
      </c>
    </row>
    <row r="3" spans="1:11" ht="26" customHeight="1">
      <c r="A3" s="163"/>
      <c r="B3" s="58" t="s">
        <v>3</v>
      </c>
      <c r="C3" s="137" t="str">
        <f>+ลักษณะกิจกรรม!C3</f>
        <v>กรอกข้อมูล</v>
      </c>
      <c r="D3" s="138"/>
      <c r="E3" s="138"/>
      <c r="F3" s="138"/>
      <c r="G3" s="138"/>
      <c r="H3" s="138"/>
      <c r="I3" s="139"/>
      <c r="J3" s="123" t="s">
        <v>1</v>
      </c>
      <c r="K3" s="91">
        <v>2</v>
      </c>
    </row>
    <row r="4" spans="1:11" ht="26" customHeight="1">
      <c r="A4" s="164"/>
      <c r="B4" s="58" t="s">
        <v>4</v>
      </c>
      <c r="C4" s="146" t="str">
        <f>+ลักษณะกิจกรรม!C4</f>
        <v>กรอกข้อมูล</v>
      </c>
      <c r="D4" s="147"/>
      <c r="E4" s="147"/>
      <c r="F4" s="61" t="s">
        <v>15</v>
      </c>
      <c r="G4" s="62"/>
      <c r="H4" s="150" t="str">
        <f>+ลักษณะกิจกรรม!I4</f>
        <v>กรอกข้อมูล</v>
      </c>
      <c r="I4" s="151"/>
      <c r="J4" s="123" t="s">
        <v>2</v>
      </c>
      <c r="K4" s="92" t="str">
        <f>+ลักษณะกิจกรรม!L4</f>
        <v>28/05/2568</v>
      </c>
    </row>
    <row r="5" spans="1:11" ht="24" customHeight="1">
      <c r="A5" s="63"/>
      <c r="B5" s="64"/>
      <c r="C5" s="33"/>
      <c r="D5" s="33"/>
      <c r="E5" s="33"/>
      <c r="F5" s="65"/>
      <c r="G5" s="65"/>
      <c r="H5" s="34"/>
      <c r="I5" s="34"/>
      <c r="J5" s="64"/>
      <c r="K5" s="66"/>
    </row>
    <row r="6" spans="1:11" ht="33.65" customHeight="1" thickBot="1">
      <c r="A6" s="63"/>
      <c r="B6" s="169" t="s">
        <v>99</v>
      </c>
      <c r="C6" s="169"/>
      <c r="D6" s="169"/>
      <c r="E6" s="169"/>
      <c r="F6" s="169"/>
      <c r="G6" s="169"/>
      <c r="H6" s="169"/>
      <c r="I6" s="169"/>
      <c r="J6" s="169"/>
      <c r="K6" s="66"/>
    </row>
    <row r="7" spans="1:11" ht="26" customHeight="1" thickBot="1">
      <c r="A7" s="67"/>
      <c r="B7" s="158" t="s">
        <v>74</v>
      </c>
      <c r="C7" s="159"/>
      <c r="D7" s="159"/>
      <c r="E7" s="159"/>
      <c r="F7" s="160"/>
      <c r="G7" s="160"/>
      <c r="H7" s="160"/>
      <c r="I7" s="160"/>
      <c r="J7" s="161"/>
      <c r="K7" s="68"/>
    </row>
    <row r="8" spans="1:11" ht="48.65" customHeight="1" thickBot="1">
      <c r="A8" s="67"/>
      <c r="B8" s="170" t="s">
        <v>107</v>
      </c>
      <c r="C8" s="69" t="s">
        <v>39</v>
      </c>
      <c r="D8" s="178" t="s">
        <v>82</v>
      </c>
      <c r="E8" s="179"/>
      <c r="F8" s="180"/>
      <c r="G8" s="176" t="s">
        <v>46</v>
      </c>
      <c r="H8" s="172" t="s">
        <v>81</v>
      </c>
      <c r="I8" s="172" t="s">
        <v>77</v>
      </c>
      <c r="J8" s="174" t="s">
        <v>78</v>
      </c>
      <c r="K8" s="68"/>
    </row>
    <row r="9" spans="1:11" ht="93.65" customHeight="1">
      <c r="A9" s="67"/>
      <c r="B9" s="171"/>
      <c r="C9" s="99" t="s">
        <v>42</v>
      </c>
      <c r="D9" s="100" t="s">
        <v>47</v>
      </c>
      <c r="E9" s="100" t="s">
        <v>79</v>
      </c>
      <c r="F9" s="100" t="s">
        <v>80</v>
      </c>
      <c r="G9" s="177"/>
      <c r="H9" s="173"/>
      <c r="I9" s="173"/>
      <c r="J9" s="175"/>
      <c r="K9" s="68"/>
    </row>
    <row r="10" spans="1:11" ht="26" customHeight="1">
      <c r="A10" s="67"/>
      <c r="B10" s="122"/>
      <c r="C10" s="109"/>
      <c r="D10" s="109"/>
      <c r="E10" s="109"/>
      <c r="F10" s="109"/>
      <c r="G10" s="109"/>
      <c r="H10" s="77">
        <f>($C10*อ้างอิง!$H$10)+((D10/1000)*E10*F10*อ้างอิง!$H$11*อ้างอิง!$H$10)</f>
        <v>0</v>
      </c>
      <c r="I10" s="77">
        <f>+$G10*อ้างอิง!$H$10</f>
        <v>0</v>
      </c>
      <c r="J10" s="78">
        <f>+H10-I10</f>
        <v>0</v>
      </c>
      <c r="K10" s="68"/>
    </row>
    <row r="11" spans="1:11" ht="26" customHeight="1">
      <c r="A11" s="67"/>
      <c r="B11" s="122"/>
      <c r="C11" s="109"/>
      <c r="D11" s="109"/>
      <c r="E11" s="109"/>
      <c r="F11" s="109"/>
      <c r="G11" s="109"/>
      <c r="H11" s="77">
        <f>($C11*อ้างอิง!$H$10)+((D11/1000)*E11*F11*อ้างอิง!$H$11*อ้างอิง!$H$10)</f>
        <v>0</v>
      </c>
      <c r="I11" s="77">
        <f>+$G11*อ้างอิง!$H$10</f>
        <v>0</v>
      </c>
      <c r="J11" s="78">
        <f t="shared" ref="J11:J29" si="0">+H11-I11</f>
        <v>0</v>
      </c>
      <c r="K11" s="68"/>
    </row>
    <row r="12" spans="1:11" ht="26" customHeight="1">
      <c r="A12" s="67"/>
      <c r="B12" s="122"/>
      <c r="C12" s="109"/>
      <c r="D12" s="109"/>
      <c r="E12" s="109"/>
      <c r="F12" s="109"/>
      <c r="G12" s="109"/>
      <c r="H12" s="77">
        <f>($C12*อ้างอิง!$H$10)+((D12/1000)*E12*F12*อ้างอิง!$H$11*อ้างอิง!$H$10)</f>
        <v>0</v>
      </c>
      <c r="I12" s="77">
        <f>+$G12*อ้างอิง!$H$10</f>
        <v>0</v>
      </c>
      <c r="J12" s="78">
        <f t="shared" si="0"/>
        <v>0</v>
      </c>
      <c r="K12" s="68"/>
    </row>
    <row r="13" spans="1:11" ht="26" customHeight="1">
      <c r="A13" s="67"/>
      <c r="B13" s="122"/>
      <c r="C13" s="109"/>
      <c r="D13" s="109"/>
      <c r="E13" s="109"/>
      <c r="F13" s="109"/>
      <c r="G13" s="109"/>
      <c r="H13" s="77">
        <f>($C13*อ้างอิง!$H$10)+((D13/1000)*E13*F13*อ้างอิง!$H$11*อ้างอิง!$H$10)</f>
        <v>0</v>
      </c>
      <c r="I13" s="77">
        <f>+$G13*อ้างอิง!$H$10</f>
        <v>0</v>
      </c>
      <c r="J13" s="78">
        <f t="shared" si="0"/>
        <v>0</v>
      </c>
      <c r="K13" s="68"/>
    </row>
    <row r="14" spans="1:11" ht="26" customHeight="1">
      <c r="A14" s="67"/>
      <c r="B14" s="122"/>
      <c r="C14" s="109"/>
      <c r="D14" s="109"/>
      <c r="E14" s="109"/>
      <c r="F14" s="109"/>
      <c r="G14" s="109"/>
      <c r="H14" s="77">
        <f>($C14*อ้างอิง!$H$10)+((D14/1000)*E14*F14*อ้างอิง!$H$11*อ้างอิง!$H$10)</f>
        <v>0</v>
      </c>
      <c r="I14" s="77">
        <f>+$G14*อ้างอิง!$H$10</f>
        <v>0</v>
      </c>
      <c r="J14" s="78">
        <f t="shared" si="0"/>
        <v>0</v>
      </c>
      <c r="K14" s="68"/>
    </row>
    <row r="15" spans="1:11" ht="26" customHeight="1">
      <c r="A15" s="67"/>
      <c r="B15" s="122"/>
      <c r="C15" s="109"/>
      <c r="D15" s="109"/>
      <c r="E15" s="109"/>
      <c r="F15" s="109"/>
      <c r="G15" s="109"/>
      <c r="H15" s="77">
        <f>($C15*อ้างอิง!$H$10)+((D15/1000)*E15*F15*อ้างอิง!$H$11*อ้างอิง!$H$10)</f>
        <v>0</v>
      </c>
      <c r="I15" s="77">
        <f>+$G15*อ้างอิง!$H$10</f>
        <v>0</v>
      </c>
      <c r="J15" s="78">
        <f t="shared" si="0"/>
        <v>0</v>
      </c>
      <c r="K15" s="68"/>
    </row>
    <row r="16" spans="1:11" ht="26" customHeight="1">
      <c r="A16" s="67"/>
      <c r="B16" s="122"/>
      <c r="C16" s="109"/>
      <c r="D16" s="109"/>
      <c r="E16" s="109"/>
      <c r="F16" s="109"/>
      <c r="G16" s="109"/>
      <c r="H16" s="77">
        <f>($C16*อ้างอิง!$H$10)+((D16/1000)*E16*F16*อ้างอิง!$H$11*อ้างอิง!$H$10)</f>
        <v>0</v>
      </c>
      <c r="I16" s="77">
        <f>+$G16*อ้างอิง!$H$10</f>
        <v>0</v>
      </c>
      <c r="J16" s="78">
        <f t="shared" si="0"/>
        <v>0</v>
      </c>
      <c r="K16" s="68"/>
    </row>
    <row r="17" spans="1:11" ht="26" customHeight="1">
      <c r="A17" s="67"/>
      <c r="B17" s="122"/>
      <c r="C17" s="109"/>
      <c r="D17" s="109"/>
      <c r="E17" s="109"/>
      <c r="F17" s="109"/>
      <c r="G17" s="109"/>
      <c r="H17" s="77">
        <f>($C17*อ้างอิง!$H$10)+((D17/1000)*E17*F17*อ้างอิง!$H$11*อ้างอิง!$H$10)</f>
        <v>0</v>
      </c>
      <c r="I17" s="77">
        <f>+$G17*อ้างอิง!$H$10</f>
        <v>0</v>
      </c>
      <c r="J17" s="78">
        <f t="shared" si="0"/>
        <v>0</v>
      </c>
      <c r="K17" s="68"/>
    </row>
    <row r="18" spans="1:11" ht="26" customHeight="1">
      <c r="A18" s="67"/>
      <c r="B18" s="122"/>
      <c r="C18" s="109"/>
      <c r="D18" s="109"/>
      <c r="E18" s="109"/>
      <c r="F18" s="109"/>
      <c r="G18" s="109"/>
      <c r="H18" s="77">
        <f>($C18*อ้างอิง!$H$10)+((D18/1000)*E18*F18*อ้างอิง!$H$11*อ้างอิง!$H$10)</f>
        <v>0</v>
      </c>
      <c r="I18" s="77">
        <f>+$G18*อ้างอิง!$H$10</f>
        <v>0</v>
      </c>
      <c r="J18" s="78">
        <f t="shared" si="0"/>
        <v>0</v>
      </c>
      <c r="K18" s="68"/>
    </row>
    <row r="19" spans="1:11" ht="26" customHeight="1">
      <c r="A19" s="67"/>
      <c r="B19" s="122"/>
      <c r="C19" s="109"/>
      <c r="D19" s="109"/>
      <c r="E19" s="109"/>
      <c r="F19" s="109"/>
      <c r="G19" s="109"/>
      <c r="H19" s="77">
        <f>($C19*อ้างอิง!$H$10)+((D19/1000)*E19*F19*อ้างอิง!$H$11*อ้างอิง!$H$10)</f>
        <v>0</v>
      </c>
      <c r="I19" s="77">
        <f>+$G19*อ้างอิง!$H$10</f>
        <v>0</v>
      </c>
      <c r="J19" s="78">
        <f t="shared" si="0"/>
        <v>0</v>
      </c>
      <c r="K19" s="68"/>
    </row>
    <row r="20" spans="1:11" ht="26" customHeight="1">
      <c r="A20" s="67"/>
      <c r="B20" s="122"/>
      <c r="C20" s="109"/>
      <c r="D20" s="109"/>
      <c r="E20" s="109"/>
      <c r="F20" s="109"/>
      <c r="G20" s="109"/>
      <c r="H20" s="77">
        <f>($C20*อ้างอิง!$H$10)+((D20/1000)*E20*F20*อ้างอิง!$H$11*อ้างอิง!$H$10)</f>
        <v>0</v>
      </c>
      <c r="I20" s="77">
        <f>+$G20*อ้างอิง!$H$10</f>
        <v>0</v>
      </c>
      <c r="J20" s="78">
        <f t="shared" si="0"/>
        <v>0</v>
      </c>
      <c r="K20" s="68"/>
    </row>
    <row r="21" spans="1:11" ht="26" customHeight="1">
      <c r="A21" s="67"/>
      <c r="B21" s="121"/>
      <c r="C21" s="109"/>
      <c r="D21" s="109"/>
      <c r="E21" s="109"/>
      <c r="F21" s="109"/>
      <c r="G21" s="109"/>
      <c r="H21" s="77">
        <f>($C21*อ้างอิง!$H$10)+((D21/1000)*E21*F21*อ้างอิง!$H$11*อ้างอิง!$H$10)</f>
        <v>0</v>
      </c>
      <c r="I21" s="77">
        <f>+$G21*อ้างอิง!$H$10</f>
        <v>0</v>
      </c>
      <c r="J21" s="78">
        <f t="shared" si="0"/>
        <v>0</v>
      </c>
      <c r="K21" s="68"/>
    </row>
    <row r="22" spans="1:11" ht="26" customHeight="1">
      <c r="A22" s="67"/>
      <c r="B22" s="121"/>
      <c r="C22" s="109"/>
      <c r="D22" s="109"/>
      <c r="E22" s="109"/>
      <c r="F22" s="109"/>
      <c r="G22" s="109"/>
      <c r="H22" s="77">
        <f>($C22*อ้างอิง!$H$10)+((D22/1000)*E22*F22*อ้างอิง!$H$11*อ้างอิง!$H$10)</f>
        <v>0</v>
      </c>
      <c r="I22" s="77">
        <f>+$G22*อ้างอิง!$H$10</f>
        <v>0</v>
      </c>
      <c r="J22" s="78">
        <f t="shared" si="0"/>
        <v>0</v>
      </c>
      <c r="K22" s="68"/>
    </row>
    <row r="23" spans="1:11" ht="26" customHeight="1">
      <c r="A23" s="67"/>
      <c r="B23" s="121"/>
      <c r="C23" s="109"/>
      <c r="D23" s="109"/>
      <c r="E23" s="109"/>
      <c r="F23" s="109"/>
      <c r="G23" s="109"/>
      <c r="H23" s="77">
        <f>($C23*อ้างอิง!$H$10)+((D23/1000)*E23*F23*อ้างอิง!$H$11*อ้างอิง!$H$10)</f>
        <v>0</v>
      </c>
      <c r="I23" s="77">
        <f>+$G23*อ้างอิง!$H$10</f>
        <v>0</v>
      </c>
      <c r="J23" s="78">
        <f t="shared" si="0"/>
        <v>0</v>
      </c>
      <c r="K23" s="68"/>
    </row>
    <row r="24" spans="1:11" ht="26" customHeight="1">
      <c r="A24" s="67"/>
      <c r="B24" s="121"/>
      <c r="C24" s="109"/>
      <c r="D24" s="109"/>
      <c r="E24" s="109"/>
      <c r="F24" s="109"/>
      <c r="G24" s="109"/>
      <c r="H24" s="77">
        <f>($C24*อ้างอิง!$H$10)+((D24/1000)*E24*F24*อ้างอิง!$H$11*อ้างอิง!$H$10)</f>
        <v>0</v>
      </c>
      <c r="I24" s="77">
        <f>+$G24*อ้างอิง!$H$10</f>
        <v>0</v>
      </c>
      <c r="J24" s="78">
        <f t="shared" si="0"/>
        <v>0</v>
      </c>
      <c r="K24" s="68"/>
    </row>
    <row r="25" spans="1:11" ht="26" customHeight="1">
      <c r="A25" s="67"/>
      <c r="B25" s="121"/>
      <c r="C25" s="109"/>
      <c r="D25" s="109"/>
      <c r="E25" s="109"/>
      <c r="F25" s="109"/>
      <c r="G25" s="109"/>
      <c r="H25" s="77">
        <f>($C25*อ้างอิง!$H$10)+((D25/1000)*E25*F25*อ้างอิง!$H$11*อ้างอิง!$H$10)</f>
        <v>0</v>
      </c>
      <c r="I25" s="77">
        <f>+$G25*อ้างอิง!$H$10</f>
        <v>0</v>
      </c>
      <c r="J25" s="78">
        <f t="shared" si="0"/>
        <v>0</v>
      </c>
      <c r="K25" s="68"/>
    </row>
    <row r="26" spans="1:11" ht="26" customHeight="1">
      <c r="A26" s="67"/>
      <c r="B26" s="121"/>
      <c r="C26" s="109"/>
      <c r="D26" s="109"/>
      <c r="E26" s="109"/>
      <c r="F26" s="109"/>
      <c r="G26" s="109"/>
      <c r="H26" s="77">
        <f>($C26*อ้างอิง!$H$10)+((D26/1000)*E26*F26*อ้างอิง!$H$11*อ้างอิง!$H$10)</f>
        <v>0</v>
      </c>
      <c r="I26" s="77">
        <f>+$G26*อ้างอิง!$H$10</f>
        <v>0</v>
      </c>
      <c r="J26" s="78">
        <f t="shared" si="0"/>
        <v>0</v>
      </c>
      <c r="K26" s="68"/>
    </row>
    <row r="27" spans="1:11" ht="26" customHeight="1">
      <c r="A27" s="67"/>
      <c r="B27" s="121"/>
      <c r="C27" s="109"/>
      <c r="D27" s="109"/>
      <c r="E27" s="109"/>
      <c r="F27" s="109"/>
      <c r="G27" s="109"/>
      <c r="H27" s="77">
        <f>($C27*อ้างอิง!$H$10)+((D27/1000)*E27*F27*อ้างอิง!$H$11*อ้างอิง!$H$10)</f>
        <v>0</v>
      </c>
      <c r="I27" s="77">
        <f>+$G27*อ้างอิง!$H$10</f>
        <v>0</v>
      </c>
      <c r="J27" s="78">
        <f t="shared" si="0"/>
        <v>0</v>
      </c>
      <c r="K27" s="68"/>
    </row>
    <row r="28" spans="1:11" ht="26" customHeight="1">
      <c r="A28" s="67"/>
      <c r="B28" s="121"/>
      <c r="C28" s="109"/>
      <c r="D28" s="109"/>
      <c r="E28" s="109"/>
      <c r="F28" s="109"/>
      <c r="G28" s="109"/>
      <c r="H28" s="77">
        <f>($C28*อ้างอิง!$H$10)+((D28/1000)*E28*F28*อ้างอิง!$H$11*อ้างอิง!$H$10)</f>
        <v>0</v>
      </c>
      <c r="I28" s="77">
        <f>+$G28*อ้างอิง!$H$10</f>
        <v>0</v>
      </c>
      <c r="J28" s="78">
        <f t="shared" si="0"/>
        <v>0</v>
      </c>
      <c r="K28" s="68"/>
    </row>
    <row r="29" spans="1:11" ht="26" customHeight="1">
      <c r="A29" s="67"/>
      <c r="B29" s="121"/>
      <c r="C29" s="109"/>
      <c r="D29" s="109"/>
      <c r="E29" s="109"/>
      <c r="F29" s="109"/>
      <c r="G29" s="109"/>
      <c r="H29" s="77">
        <f>($C29*อ้างอิง!$H$10)+((D29/1000)*E29*F29*อ้างอิง!$H$11*อ้างอิง!$H$10)</f>
        <v>0</v>
      </c>
      <c r="I29" s="77">
        <f>+$G29*อ้างอิง!$H$10</f>
        <v>0</v>
      </c>
      <c r="J29" s="78">
        <f t="shared" si="0"/>
        <v>0</v>
      </c>
      <c r="K29" s="68"/>
    </row>
    <row r="30" spans="1:11" ht="26" customHeight="1" thickBot="1">
      <c r="A30" s="67"/>
      <c r="B30" s="72" t="s">
        <v>8</v>
      </c>
      <c r="C30" s="73">
        <f>SUM(C10:C29)</f>
        <v>0</v>
      </c>
      <c r="D30" s="73"/>
      <c r="E30" s="73">
        <f>SUM(E10:E29)</f>
        <v>0</v>
      </c>
      <c r="F30" s="73">
        <f>SUM(F10:F29)</f>
        <v>0</v>
      </c>
      <c r="G30" s="73"/>
      <c r="H30" s="79">
        <f>SUM(H10:H29)</f>
        <v>0</v>
      </c>
      <c r="I30" s="80">
        <f>SUM(I10:I29)</f>
        <v>0</v>
      </c>
      <c r="J30" s="79">
        <f>ROUNDDOWN(SUM(J10:J29),0)</f>
        <v>0</v>
      </c>
      <c r="K30" s="68"/>
    </row>
  </sheetData>
  <sheetProtection algorithmName="SHA-512" hashValue="mHwpgjcCEfc9sCcG12VczKRf0rqjNGBEpnVS8/qgw2RInwhW/L1MSCTIVx7XlRykxIasVtg77xC01qvI8t56HA==" saltValue="jTsOes1jJhLkCuRauR7hMg==" spinCount="100000" sheet="1" objects="1" scenarios="1"/>
  <mergeCells count="14">
    <mergeCell ref="B8:B9"/>
    <mergeCell ref="H8:H9"/>
    <mergeCell ref="I8:I9"/>
    <mergeCell ref="J8:J9"/>
    <mergeCell ref="G8:G9"/>
    <mergeCell ref="D8:F8"/>
    <mergeCell ref="B7:J7"/>
    <mergeCell ref="A1:A4"/>
    <mergeCell ref="B1:I1"/>
    <mergeCell ref="C2:I2"/>
    <mergeCell ref="C3:I3"/>
    <mergeCell ref="C4:E4"/>
    <mergeCell ref="H4:I4"/>
    <mergeCell ref="B6:J6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L33"/>
  <sheetViews>
    <sheetView topLeftCell="A25" zoomScaleNormal="100" workbookViewId="0">
      <selection activeCell="H30" sqref="H30"/>
    </sheetView>
  </sheetViews>
  <sheetFormatPr defaultColWidth="8.90625" defaultRowHeight="22.5"/>
  <cols>
    <col min="1" max="1" width="10.08984375" style="59" customWidth="1"/>
    <col min="2" max="2" width="17.36328125" style="59" customWidth="1"/>
    <col min="3" max="3" width="23.6328125" style="59" customWidth="1"/>
    <col min="4" max="6" width="17.90625" style="59" customWidth="1"/>
    <col min="7" max="7" width="19.6328125" style="59" customWidth="1"/>
    <col min="8" max="10" width="14.90625" style="59" customWidth="1"/>
    <col min="11" max="11" width="11.08984375" style="59" customWidth="1"/>
    <col min="12" max="12" width="11.36328125" style="59" bestFit="1" customWidth="1"/>
    <col min="13" max="16384" width="8.90625" style="59"/>
  </cols>
  <sheetData>
    <row r="1" spans="1:12" ht="35" customHeight="1">
      <c r="A1" s="162"/>
      <c r="B1" s="165" t="s">
        <v>0</v>
      </c>
      <c r="C1" s="165"/>
      <c r="D1" s="165"/>
      <c r="E1" s="165"/>
      <c r="F1" s="165"/>
      <c r="G1" s="165"/>
      <c r="H1" s="165"/>
      <c r="I1" s="165"/>
      <c r="J1" s="56" t="s">
        <v>23</v>
      </c>
      <c r="K1" s="90" t="str">
        <f>+ลักษณะกิจกรรม!L1</f>
        <v>LESS-AE-02</v>
      </c>
    </row>
    <row r="2" spans="1:12" ht="26" customHeight="1">
      <c r="A2" s="163"/>
      <c r="B2" s="82" t="s">
        <v>5</v>
      </c>
      <c r="C2" s="166" t="str">
        <f>+ลักษณะกิจกรรม!C2</f>
        <v>การผลิตพลังงานไฟฟ้าจากพลังงานหมุนเวียนเพื่อใช้เอง</v>
      </c>
      <c r="D2" s="167"/>
      <c r="E2" s="167"/>
      <c r="F2" s="167"/>
      <c r="G2" s="167"/>
      <c r="H2" s="167"/>
      <c r="I2" s="168"/>
      <c r="J2" s="56" t="s">
        <v>24</v>
      </c>
      <c r="K2" s="91">
        <f>+ลักษณะกิจกรรม!L2</f>
        <v>9</v>
      </c>
    </row>
    <row r="3" spans="1:12" ht="26" customHeight="1">
      <c r="A3" s="163"/>
      <c r="B3" s="81" t="s">
        <v>3</v>
      </c>
      <c r="C3" s="137" t="str">
        <f>+ลักษณะกิจกรรม!C3</f>
        <v>กรอกข้อมูล</v>
      </c>
      <c r="D3" s="138"/>
      <c r="E3" s="138"/>
      <c r="F3" s="138"/>
      <c r="G3" s="138"/>
      <c r="H3" s="138"/>
      <c r="I3" s="139"/>
      <c r="J3" s="56" t="s">
        <v>1</v>
      </c>
      <c r="K3" s="91">
        <v>3</v>
      </c>
    </row>
    <row r="4" spans="1:12" ht="26" customHeight="1">
      <c r="A4" s="164"/>
      <c r="B4" s="81" t="s">
        <v>4</v>
      </c>
      <c r="C4" s="146" t="str">
        <f>+ลักษณะกิจกรรม!C4</f>
        <v>กรอกข้อมูล</v>
      </c>
      <c r="D4" s="147"/>
      <c r="E4" s="147"/>
      <c r="F4" s="83" t="s">
        <v>15</v>
      </c>
      <c r="G4" s="62"/>
      <c r="H4" s="150" t="str">
        <f>+ลักษณะกิจกรรม!I4</f>
        <v>กรอกข้อมูล</v>
      </c>
      <c r="I4" s="151"/>
      <c r="J4" s="56" t="s">
        <v>2</v>
      </c>
      <c r="K4" s="92" t="str">
        <f>+ลักษณะกิจกรรม!L4</f>
        <v>28/05/2568</v>
      </c>
    </row>
    <row r="5" spans="1:12" ht="31.25" customHeight="1">
      <c r="A5" s="63"/>
      <c r="B5" s="64"/>
      <c r="C5" s="33"/>
      <c r="D5" s="33"/>
      <c r="E5" s="33"/>
      <c r="F5" s="65"/>
      <c r="G5" s="65"/>
      <c r="H5" s="34"/>
      <c r="I5" s="34"/>
      <c r="J5" s="64"/>
      <c r="K5" s="66"/>
    </row>
    <row r="6" spans="1:12" ht="34.25" customHeight="1" thickBot="1">
      <c r="A6" s="63"/>
      <c r="B6" s="181" t="s">
        <v>100</v>
      </c>
      <c r="C6" s="181"/>
      <c r="D6" s="181"/>
      <c r="E6" s="181"/>
      <c r="F6" s="181"/>
      <c r="G6" s="181"/>
      <c r="H6" s="181"/>
      <c r="I6" s="181"/>
      <c r="J6" s="181"/>
      <c r="K6" s="66"/>
    </row>
    <row r="7" spans="1:12" ht="34.25" customHeight="1" thickBot="1">
      <c r="A7" s="63"/>
      <c r="B7" s="84" t="s">
        <v>69</v>
      </c>
      <c r="C7" s="85"/>
      <c r="D7" s="85"/>
      <c r="E7" s="85"/>
      <c r="F7" s="86"/>
      <c r="G7" s="87">
        <v>0.31900000000000001</v>
      </c>
      <c r="H7" s="88" t="s">
        <v>30</v>
      </c>
      <c r="I7" s="86"/>
      <c r="J7" s="86"/>
      <c r="K7" s="66"/>
    </row>
    <row r="8" spans="1:12" ht="26" customHeight="1" thickBot="1">
      <c r="A8" s="67"/>
      <c r="B8" s="158" t="s">
        <v>74</v>
      </c>
      <c r="C8" s="159"/>
      <c r="D8" s="159"/>
      <c r="E8" s="159"/>
      <c r="F8" s="160"/>
      <c r="G8" s="160"/>
      <c r="H8" s="160"/>
      <c r="I8" s="160"/>
      <c r="J8" s="161"/>
      <c r="K8" s="68"/>
    </row>
    <row r="9" spans="1:12" ht="42" customHeight="1" thickBot="1">
      <c r="A9" s="67"/>
      <c r="B9" s="170" t="s">
        <v>7</v>
      </c>
      <c r="C9" s="69" t="s">
        <v>39</v>
      </c>
      <c r="D9" s="178" t="s">
        <v>82</v>
      </c>
      <c r="E9" s="179"/>
      <c r="F9" s="180"/>
      <c r="G9" s="176" t="s">
        <v>46</v>
      </c>
      <c r="H9" s="172" t="s">
        <v>81</v>
      </c>
      <c r="I9" s="172" t="s">
        <v>77</v>
      </c>
      <c r="J9" s="174" t="s">
        <v>78</v>
      </c>
      <c r="K9" s="68"/>
    </row>
    <row r="10" spans="1:12" ht="93.65" customHeight="1">
      <c r="A10" s="67"/>
      <c r="B10" s="171"/>
      <c r="C10" s="99" t="s">
        <v>91</v>
      </c>
      <c r="D10" s="100" t="s">
        <v>47</v>
      </c>
      <c r="E10" s="100" t="s">
        <v>79</v>
      </c>
      <c r="F10" s="100" t="s">
        <v>80</v>
      </c>
      <c r="G10" s="177"/>
      <c r="H10" s="173"/>
      <c r="I10" s="173"/>
      <c r="J10" s="175"/>
      <c r="K10" s="68"/>
    </row>
    <row r="11" spans="1:12" ht="26" customHeight="1">
      <c r="A11" s="67"/>
      <c r="B11" s="70">
        <v>1</v>
      </c>
      <c r="C11" s="109"/>
      <c r="D11" s="109"/>
      <c r="E11" s="109"/>
      <c r="F11" s="109"/>
      <c r="G11" s="109"/>
      <c r="H11" s="77">
        <f>($C11*อ้างอิง!$H$14)+((D11/1000)*E11*F11*อ้างอิง!$H$11*อ้างอิง!$H$14)</f>
        <v>0</v>
      </c>
      <c r="I11" s="77">
        <f>+$G11*อ้างอิง!$H$14</f>
        <v>0</v>
      </c>
      <c r="J11" s="78">
        <f>+H11-I11</f>
        <v>0</v>
      </c>
      <c r="K11" s="68"/>
      <c r="L11" s="106"/>
    </row>
    <row r="12" spans="1:12" ht="26" customHeight="1">
      <c r="A12" s="67"/>
      <c r="B12" s="70">
        <v>2</v>
      </c>
      <c r="C12" s="109"/>
      <c r="D12" s="109"/>
      <c r="E12" s="109"/>
      <c r="F12" s="109"/>
      <c r="G12" s="109"/>
      <c r="H12" s="77">
        <f>($C12*อ้างอิง!$H$14)+((D12/1000)*E12*F12*อ้างอิง!$H$11*อ้างอิง!$H$14)</f>
        <v>0</v>
      </c>
      <c r="I12" s="77">
        <f>+$G12*อ้างอิง!$H$14</f>
        <v>0</v>
      </c>
      <c r="J12" s="78">
        <f t="shared" ref="J12:J30" si="0">+H12-I12</f>
        <v>0</v>
      </c>
      <c r="K12" s="68"/>
    </row>
    <row r="13" spans="1:12" ht="26" customHeight="1">
      <c r="A13" s="67"/>
      <c r="B13" s="70">
        <v>3</v>
      </c>
      <c r="C13" s="109"/>
      <c r="D13" s="109"/>
      <c r="E13" s="109"/>
      <c r="F13" s="109"/>
      <c r="G13" s="109"/>
      <c r="H13" s="77">
        <f>($C13*อ้างอิง!$H$14)+((D13/1000)*E13*F13*อ้างอิง!$H$11*อ้างอิง!$H$14)</f>
        <v>0</v>
      </c>
      <c r="I13" s="77">
        <f>+$G13*อ้างอิง!$H$14</f>
        <v>0</v>
      </c>
      <c r="J13" s="78">
        <f t="shared" si="0"/>
        <v>0</v>
      </c>
      <c r="K13" s="68"/>
    </row>
    <row r="14" spans="1:12" ht="26" customHeight="1">
      <c r="A14" s="67"/>
      <c r="B14" s="70">
        <v>4</v>
      </c>
      <c r="C14" s="109"/>
      <c r="D14" s="109"/>
      <c r="E14" s="109"/>
      <c r="F14" s="109"/>
      <c r="G14" s="109"/>
      <c r="H14" s="77">
        <f>($C14*อ้างอิง!$H$14)+((D14/1000)*E14*F14*อ้างอิง!$H$11*อ้างอิง!$H$14)</f>
        <v>0</v>
      </c>
      <c r="I14" s="77">
        <f>+$G14*อ้างอิง!$H$14</f>
        <v>0</v>
      </c>
      <c r="J14" s="78">
        <f t="shared" si="0"/>
        <v>0</v>
      </c>
      <c r="K14" s="68"/>
    </row>
    <row r="15" spans="1:12" ht="26" customHeight="1">
      <c r="A15" s="67"/>
      <c r="B15" s="70">
        <v>5</v>
      </c>
      <c r="C15" s="109"/>
      <c r="D15" s="109"/>
      <c r="E15" s="109"/>
      <c r="F15" s="109"/>
      <c r="G15" s="109"/>
      <c r="H15" s="77">
        <f>($C15*อ้างอิง!$H$14)+((D15/1000)*E15*F15*อ้างอิง!$H$11*อ้างอิง!$H$14)</f>
        <v>0</v>
      </c>
      <c r="I15" s="77">
        <f>+$G15*อ้างอิง!$H$14</f>
        <v>0</v>
      </c>
      <c r="J15" s="78">
        <f t="shared" si="0"/>
        <v>0</v>
      </c>
      <c r="K15" s="68"/>
    </row>
    <row r="16" spans="1:12" ht="26" customHeight="1">
      <c r="A16" s="67"/>
      <c r="B16" s="70">
        <v>6</v>
      </c>
      <c r="C16" s="109"/>
      <c r="D16" s="109"/>
      <c r="E16" s="109"/>
      <c r="F16" s="109"/>
      <c r="G16" s="109"/>
      <c r="H16" s="77">
        <f>($C16*อ้างอิง!$H$14)+((D16/1000)*E16*F16*อ้างอิง!$H$11*อ้างอิง!$H$14)</f>
        <v>0</v>
      </c>
      <c r="I16" s="77">
        <f>+$G16*อ้างอิง!$H$14</f>
        <v>0</v>
      </c>
      <c r="J16" s="78">
        <f t="shared" si="0"/>
        <v>0</v>
      </c>
      <c r="K16" s="68"/>
    </row>
    <row r="17" spans="1:11" ht="26" customHeight="1">
      <c r="A17" s="67"/>
      <c r="B17" s="70">
        <v>7</v>
      </c>
      <c r="C17" s="109"/>
      <c r="D17" s="109"/>
      <c r="E17" s="109"/>
      <c r="F17" s="109"/>
      <c r="G17" s="109"/>
      <c r="H17" s="77">
        <f>($C17*อ้างอิง!$H$14)+((D17/1000)*E17*F17*อ้างอิง!$H$11*อ้างอิง!$H$14)</f>
        <v>0</v>
      </c>
      <c r="I17" s="77">
        <f>+$G17*อ้างอิง!$H$14</f>
        <v>0</v>
      </c>
      <c r="J17" s="78">
        <f t="shared" si="0"/>
        <v>0</v>
      </c>
      <c r="K17" s="68"/>
    </row>
    <row r="18" spans="1:11" ht="26" customHeight="1">
      <c r="A18" s="67"/>
      <c r="B18" s="70">
        <v>8</v>
      </c>
      <c r="C18" s="109"/>
      <c r="D18" s="109"/>
      <c r="E18" s="109"/>
      <c r="F18" s="109"/>
      <c r="G18" s="109"/>
      <c r="H18" s="77">
        <f>($C18*อ้างอิง!$H$14)+((D18/1000)*E18*F18*อ้างอิง!$H$11*อ้างอิง!$H$14)</f>
        <v>0</v>
      </c>
      <c r="I18" s="77">
        <f>+$G18*อ้างอิง!$H$14</f>
        <v>0</v>
      </c>
      <c r="J18" s="78">
        <f t="shared" si="0"/>
        <v>0</v>
      </c>
      <c r="K18" s="68"/>
    </row>
    <row r="19" spans="1:11" ht="26" customHeight="1">
      <c r="A19" s="67"/>
      <c r="B19" s="70">
        <v>9</v>
      </c>
      <c r="C19" s="109"/>
      <c r="D19" s="109"/>
      <c r="E19" s="109"/>
      <c r="F19" s="109"/>
      <c r="G19" s="109"/>
      <c r="H19" s="77">
        <f>($C19*อ้างอิง!$H$14)+((D19/1000)*E19*F19*อ้างอิง!$H$11*อ้างอิง!$H$14)</f>
        <v>0</v>
      </c>
      <c r="I19" s="77">
        <f>+$G19*อ้างอิง!$H$14</f>
        <v>0</v>
      </c>
      <c r="J19" s="78">
        <f t="shared" si="0"/>
        <v>0</v>
      </c>
      <c r="K19" s="68"/>
    </row>
    <row r="20" spans="1:11" ht="26" customHeight="1">
      <c r="A20" s="67"/>
      <c r="B20" s="70">
        <v>10</v>
      </c>
      <c r="C20" s="109"/>
      <c r="D20" s="109"/>
      <c r="E20" s="109"/>
      <c r="F20" s="109"/>
      <c r="G20" s="109"/>
      <c r="H20" s="77">
        <f>($C20*อ้างอิง!$H$14)+((D20/1000)*E20*F20*อ้างอิง!$H$11*อ้างอิง!$H$14)</f>
        <v>0</v>
      </c>
      <c r="I20" s="77">
        <f>+$G20*อ้างอิง!$H$14</f>
        <v>0</v>
      </c>
      <c r="J20" s="78">
        <f t="shared" si="0"/>
        <v>0</v>
      </c>
      <c r="K20" s="68"/>
    </row>
    <row r="21" spans="1:11" ht="26" customHeight="1">
      <c r="A21" s="67"/>
      <c r="B21" s="70">
        <v>11</v>
      </c>
      <c r="C21" s="109"/>
      <c r="D21" s="109"/>
      <c r="E21" s="109"/>
      <c r="F21" s="109"/>
      <c r="G21" s="109"/>
      <c r="H21" s="77">
        <f>($C21*อ้างอิง!$H$14)+((D21/1000)*E21*F21*อ้างอิง!$H$11*อ้างอิง!$H$14)</f>
        <v>0</v>
      </c>
      <c r="I21" s="77">
        <f>+$G21*อ้างอิง!$H$14</f>
        <v>0</v>
      </c>
      <c r="J21" s="78">
        <f t="shared" si="0"/>
        <v>0</v>
      </c>
      <c r="K21" s="68"/>
    </row>
    <row r="22" spans="1:11" ht="26" customHeight="1">
      <c r="A22" s="67"/>
      <c r="B22" s="70">
        <v>12</v>
      </c>
      <c r="C22" s="109"/>
      <c r="D22" s="109"/>
      <c r="E22" s="109"/>
      <c r="F22" s="109"/>
      <c r="G22" s="109"/>
      <c r="H22" s="77">
        <f>($C22*อ้างอิง!$H$14)+((D22/1000)*E22*F22*อ้างอิง!$H$11*อ้างอิง!$H$14)</f>
        <v>0</v>
      </c>
      <c r="I22" s="77">
        <f>+$G22*อ้างอิง!$H$14</f>
        <v>0</v>
      </c>
      <c r="J22" s="78">
        <f t="shared" si="0"/>
        <v>0</v>
      </c>
      <c r="K22" s="68"/>
    </row>
    <row r="23" spans="1:11" ht="26" customHeight="1">
      <c r="A23" s="67"/>
      <c r="B23" s="70">
        <v>13</v>
      </c>
      <c r="C23" s="109"/>
      <c r="D23" s="109"/>
      <c r="E23" s="109"/>
      <c r="F23" s="109"/>
      <c r="G23" s="109"/>
      <c r="H23" s="77">
        <f>($C23*อ้างอิง!$H$14)+((D23/1000)*E23*F23*อ้างอิง!$H$11*อ้างอิง!$H$14)</f>
        <v>0</v>
      </c>
      <c r="I23" s="77">
        <f>+$G23*อ้างอิง!$H$14</f>
        <v>0</v>
      </c>
      <c r="J23" s="78">
        <f t="shared" si="0"/>
        <v>0</v>
      </c>
      <c r="K23" s="68"/>
    </row>
    <row r="24" spans="1:11" ht="26" customHeight="1">
      <c r="A24" s="67"/>
      <c r="B24" s="70">
        <v>14</v>
      </c>
      <c r="C24" s="71"/>
      <c r="D24" s="71"/>
      <c r="E24" s="71"/>
      <c r="F24" s="71"/>
      <c r="G24" s="71"/>
      <c r="H24" s="77">
        <f>($C24*อ้างอิง!$H$14)+((D24/1000)*E24*F24*อ้างอิง!$H$11*อ้างอิง!$H$14)</f>
        <v>0</v>
      </c>
      <c r="I24" s="77">
        <f>+$G24*อ้างอิง!$H$14</f>
        <v>0</v>
      </c>
      <c r="J24" s="78">
        <f t="shared" si="0"/>
        <v>0</v>
      </c>
      <c r="K24" s="68"/>
    </row>
    <row r="25" spans="1:11" ht="26" customHeight="1">
      <c r="A25" s="67"/>
      <c r="B25" s="70">
        <v>15</v>
      </c>
      <c r="C25" s="71"/>
      <c r="D25" s="71"/>
      <c r="E25" s="71"/>
      <c r="F25" s="71"/>
      <c r="G25" s="71"/>
      <c r="H25" s="77">
        <f>($C25*อ้างอิง!$H$14)+((D25/1000)*E25*F25*อ้างอิง!$H$11*อ้างอิง!$H$14)</f>
        <v>0</v>
      </c>
      <c r="I25" s="77">
        <f>+$G25*อ้างอิง!$H$14</f>
        <v>0</v>
      </c>
      <c r="J25" s="78">
        <f t="shared" si="0"/>
        <v>0</v>
      </c>
      <c r="K25" s="68"/>
    </row>
    <row r="26" spans="1:11" ht="26" customHeight="1">
      <c r="A26" s="67"/>
      <c r="B26" s="70">
        <v>16</v>
      </c>
      <c r="C26" s="71"/>
      <c r="D26" s="71"/>
      <c r="E26" s="71"/>
      <c r="F26" s="71"/>
      <c r="G26" s="71"/>
      <c r="H26" s="77">
        <f>($C26*อ้างอิง!$H$14)+((D26/1000)*E26*F26*อ้างอิง!$H$11*อ้างอิง!$H$14)</f>
        <v>0</v>
      </c>
      <c r="I26" s="77">
        <f>+$G26*อ้างอิง!$H$14</f>
        <v>0</v>
      </c>
      <c r="J26" s="78">
        <f t="shared" si="0"/>
        <v>0</v>
      </c>
      <c r="K26" s="68"/>
    </row>
    <row r="27" spans="1:11" ht="26" customHeight="1">
      <c r="A27" s="67"/>
      <c r="B27" s="70">
        <v>17</v>
      </c>
      <c r="C27" s="71"/>
      <c r="D27" s="71"/>
      <c r="E27" s="71"/>
      <c r="F27" s="71"/>
      <c r="G27" s="71"/>
      <c r="H27" s="77">
        <f>($C27*อ้างอิง!$H$14)+((D27/1000)*E27*F27*อ้างอิง!$H$11*อ้างอิง!$H$14)</f>
        <v>0</v>
      </c>
      <c r="I27" s="77">
        <f>+$G27*อ้างอิง!$H$14</f>
        <v>0</v>
      </c>
      <c r="J27" s="78">
        <f t="shared" si="0"/>
        <v>0</v>
      </c>
      <c r="K27" s="68"/>
    </row>
    <row r="28" spans="1:11" ht="26" customHeight="1">
      <c r="A28" s="67"/>
      <c r="B28" s="70">
        <v>18</v>
      </c>
      <c r="C28" s="71"/>
      <c r="D28" s="71"/>
      <c r="E28" s="71"/>
      <c r="F28" s="71"/>
      <c r="G28" s="71"/>
      <c r="H28" s="77">
        <f>($C28*อ้างอิง!$H$14)+((D28/1000)*E28*F28*อ้างอิง!$H$11*อ้างอิง!$H$14)</f>
        <v>0</v>
      </c>
      <c r="I28" s="77">
        <f>+$G28*อ้างอิง!$H$14</f>
        <v>0</v>
      </c>
      <c r="J28" s="78">
        <f t="shared" si="0"/>
        <v>0</v>
      </c>
      <c r="K28" s="68"/>
    </row>
    <row r="29" spans="1:11" ht="26" customHeight="1">
      <c r="A29" s="67"/>
      <c r="B29" s="70">
        <v>19</v>
      </c>
      <c r="C29" s="71"/>
      <c r="D29" s="71"/>
      <c r="E29" s="71"/>
      <c r="F29" s="71"/>
      <c r="G29" s="71"/>
      <c r="H29" s="77">
        <f>($C29*อ้างอิง!$H$14)+((D29/1000)*E29*F29*อ้างอิง!$H$11*อ้างอิง!$H$14)</f>
        <v>0</v>
      </c>
      <c r="I29" s="77">
        <f>+$G29*อ้างอิง!$H$14</f>
        <v>0</v>
      </c>
      <c r="J29" s="78">
        <f t="shared" si="0"/>
        <v>0</v>
      </c>
      <c r="K29" s="68"/>
    </row>
    <row r="30" spans="1:11" ht="26" customHeight="1">
      <c r="A30" s="67"/>
      <c r="B30" s="70">
        <v>20</v>
      </c>
      <c r="C30" s="71"/>
      <c r="D30" s="71"/>
      <c r="E30" s="71"/>
      <c r="F30" s="71"/>
      <c r="G30" s="71"/>
      <c r="H30" s="77">
        <f>($C30*อ้างอิง!$H$14)+((D30/1000)*E30*F30*อ้างอิง!$H$11*อ้างอิง!$H$14)</f>
        <v>0</v>
      </c>
      <c r="I30" s="77">
        <f>+$G30*อ้างอิง!$H$14</f>
        <v>0</v>
      </c>
      <c r="J30" s="78">
        <f t="shared" si="0"/>
        <v>0</v>
      </c>
      <c r="K30" s="68"/>
    </row>
    <row r="31" spans="1:11" ht="26" customHeight="1" thickBot="1">
      <c r="A31" s="67"/>
      <c r="B31" s="72" t="s">
        <v>8</v>
      </c>
      <c r="C31" s="73">
        <f>SUM(C11:C30)</f>
        <v>0</v>
      </c>
      <c r="D31" s="73"/>
      <c r="E31" s="73">
        <f>SUM(E11:E30)</f>
        <v>0</v>
      </c>
      <c r="F31" s="73">
        <f>SUM(F11:F30)</f>
        <v>0</v>
      </c>
      <c r="G31" s="73"/>
      <c r="H31" s="79">
        <f>SUM(H11:H30)</f>
        <v>0</v>
      </c>
      <c r="I31" s="80">
        <f>SUM(I11:I30)</f>
        <v>0</v>
      </c>
      <c r="J31" s="79">
        <f>ROUNDDOWN(SUM(J11:J30),0)</f>
        <v>0</v>
      </c>
      <c r="K31" s="68"/>
    </row>
    <row r="32" spans="1:11" ht="26" customHeight="1">
      <c r="A32" s="67"/>
      <c r="B32" s="65"/>
      <c r="K32" s="68"/>
    </row>
    <row r="33" spans="1:11" ht="23" thickBot="1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6"/>
    </row>
  </sheetData>
  <sheetProtection algorithmName="SHA-512" hashValue="YlD/oLZbQfGzaywAyxvbfoNaaTAyxr+sszSU1dbJ7FqjYkoyCKt7e3CRHTCFZtse6pLpnVUBd6U2+922NcRrRA==" saltValue="t8DaAe3jNEFuBge4Uju2/Q==" spinCount="100000" sheet="1" objects="1" scenarios="1"/>
  <mergeCells count="14">
    <mergeCell ref="B6:J6"/>
    <mergeCell ref="B8:J8"/>
    <mergeCell ref="B9:B10"/>
    <mergeCell ref="D9:F9"/>
    <mergeCell ref="G9:G10"/>
    <mergeCell ref="H9:H10"/>
    <mergeCell ref="I9:I10"/>
    <mergeCell ref="J9:J10"/>
    <mergeCell ref="A1:A4"/>
    <mergeCell ref="B1:I1"/>
    <mergeCell ref="C2:I2"/>
    <mergeCell ref="C3:I3"/>
    <mergeCell ref="C4:E4"/>
    <mergeCell ref="H4:I4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L32"/>
  <sheetViews>
    <sheetView topLeftCell="D4" zoomScaleNormal="100" workbookViewId="0">
      <selection activeCell="I30" sqref="I30"/>
    </sheetView>
  </sheetViews>
  <sheetFormatPr defaultColWidth="8.90625" defaultRowHeight="22.5"/>
  <cols>
    <col min="1" max="1" width="10.08984375" style="59" customWidth="1"/>
    <col min="2" max="2" width="17.36328125" style="59" customWidth="1"/>
    <col min="3" max="4" width="23.6328125" style="59" customWidth="1"/>
    <col min="5" max="7" width="17.90625" style="59" customWidth="1"/>
    <col min="8" max="8" width="19.6328125" style="59" customWidth="1"/>
    <col min="9" max="11" width="14.90625" style="59" customWidth="1"/>
    <col min="12" max="12" width="11.08984375" style="59" customWidth="1"/>
    <col min="13" max="16384" width="8.90625" style="59"/>
  </cols>
  <sheetData>
    <row r="1" spans="1:12" ht="35" customHeight="1">
      <c r="A1" s="162"/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56" t="s">
        <v>23</v>
      </c>
      <c r="L1" s="90" t="str">
        <f>+ลักษณะกิจกรรม!L1</f>
        <v>LESS-AE-02</v>
      </c>
    </row>
    <row r="2" spans="1:12" ht="26" customHeight="1">
      <c r="A2" s="163"/>
      <c r="B2" s="82" t="s">
        <v>5</v>
      </c>
      <c r="C2" s="166" t="str">
        <f>+ลักษณะกิจกรรม!C2</f>
        <v>การผลิตพลังงานไฟฟ้าจากพลังงานหมุนเวียนเพื่อใช้เอง</v>
      </c>
      <c r="D2" s="167"/>
      <c r="E2" s="167"/>
      <c r="F2" s="167"/>
      <c r="G2" s="167"/>
      <c r="H2" s="167"/>
      <c r="I2" s="167"/>
      <c r="J2" s="168"/>
      <c r="K2" s="56" t="s">
        <v>24</v>
      </c>
      <c r="L2" s="91">
        <f>+ลักษณะกิจกรรม!L2</f>
        <v>9</v>
      </c>
    </row>
    <row r="3" spans="1:12" ht="26" customHeight="1">
      <c r="A3" s="163"/>
      <c r="B3" s="81" t="s">
        <v>3</v>
      </c>
      <c r="C3" s="137" t="str">
        <f>+ลักษณะกิจกรรม!C3</f>
        <v>กรอกข้อมูล</v>
      </c>
      <c r="D3" s="138"/>
      <c r="E3" s="138"/>
      <c r="F3" s="138"/>
      <c r="G3" s="138"/>
      <c r="H3" s="138"/>
      <c r="I3" s="138"/>
      <c r="J3" s="139"/>
      <c r="K3" s="56" t="s">
        <v>1</v>
      </c>
      <c r="L3" s="91">
        <v>4</v>
      </c>
    </row>
    <row r="4" spans="1:12" ht="26" customHeight="1">
      <c r="A4" s="164"/>
      <c r="B4" s="81" t="s">
        <v>4</v>
      </c>
      <c r="C4" s="146" t="str">
        <f>+ลักษณะกิจกรรม!C4</f>
        <v>กรอกข้อมูล</v>
      </c>
      <c r="D4" s="147"/>
      <c r="E4" s="147"/>
      <c r="F4" s="147"/>
      <c r="G4" s="83" t="s">
        <v>15</v>
      </c>
      <c r="H4" s="62"/>
      <c r="I4" s="150" t="str">
        <f>+ลักษณะกิจกรรม!I4</f>
        <v>กรอกข้อมูล</v>
      </c>
      <c r="J4" s="151"/>
      <c r="K4" s="56" t="s">
        <v>2</v>
      </c>
      <c r="L4" s="92" t="str">
        <f>+ลักษณะกิจกรรม!L4</f>
        <v>28/05/2568</v>
      </c>
    </row>
    <row r="5" spans="1:12" ht="31.25" customHeight="1">
      <c r="A5" s="63"/>
      <c r="B5" s="64"/>
      <c r="C5" s="33"/>
      <c r="D5" s="33"/>
      <c r="E5" s="33"/>
      <c r="F5" s="33"/>
      <c r="G5" s="65"/>
      <c r="H5" s="65"/>
      <c r="I5" s="34"/>
      <c r="J5" s="34"/>
      <c r="K5" s="64"/>
      <c r="L5" s="66"/>
    </row>
    <row r="6" spans="1:12" ht="34.25" customHeight="1" thickBot="1">
      <c r="A6" s="63"/>
      <c r="B6" s="184" t="s">
        <v>101</v>
      </c>
      <c r="C6" s="184"/>
      <c r="D6" s="184"/>
      <c r="E6" s="184"/>
      <c r="F6" s="184"/>
      <c r="G6" s="184"/>
      <c r="H6" s="184"/>
      <c r="I6" s="184"/>
      <c r="J6" s="184"/>
      <c r="K6" s="184"/>
      <c r="L6" s="66"/>
    </row>
    <row r="7" spans="1:12" ht="26" customHeight="1" thickBot="1">
      <c r="A7" s="67"/>
      <c r="B7" s="158" t="s">
        <v>75</v>
      </c>
      <c r="C7" s="159"/>
      <c r="D7" s="159"/>
      <c r="E7" s="159"/>
      <c r="F7" s="159"/>
      <c r="G7" s="160"/>
      <c r="H7" s="160"/>
      <c r="I7" s="160"/>
      <c r="J7" s="160"/>
      <c r="K7" s="161"/>
      <c r="L7" s="68"/>
    </row>
    <row r="8" spans="1:12" ht="41" customHeight="1" thickBot="1">
      <c r="A8" s="67"/>
      <c r="B8" s="185" t="s">
        <v>107</v>
      </c>
      <c r="C8" s="182" t="s">
        <v>90</v>
      </c>
      <c r="D8" s="69" t="s">
        <v>39</v>
      </c>
      <c r="E8" s="178" t="s">
        <v>82</v>
      </c>
      <c r="F8" s="179"/>
      <c r="G8" s="180"/>
      <c r="H8" s="176" t="s">
        <v>46</v>
      </c>
      <c r="I8" s="172" t="s">
        <v>81</v>
      </c>
      <c r="J8" s="172" t="s">
        <v>77</v>
      </c>
      <c r="K8" s="174" t="s">
        <v>78</v>
      </c>
      <c r="L8" s="68"/>
    </row>
    <row r="9" spans="1:12" ht="93.65" customHeight="1" thickBot="1">
      <c r="A9" s="67"/>
      <c r="B9" s="186"/>
      <c r="C9" s="183"/>
      <c r="D9" s="101" t="s">
        <v>42</v>
      </c>
      <c r="E9" s="100" t="s">
        <v>47</v>
      </c>
      <c r="F9" s="100" t="s">
        <v>79</v>
      </c>
      <c r="G9" s="100" t="s">
        <v>80</v>
      </c>
      <c r="H9" s="177"/>
      <c r="I9" s="173"/>
      <c r="J9" s="173"/>
      <c r="K9" s="175"/>
      <c r="L9" s="68"/>
    </row>
    <row r="10" spans="1:12" ht="26" customHeight="1">
      <c r="A10" s="67"/>
      <c r="B10" s="121" t="s">
        <v>107</v>
      </c>
      <c r="C10" s="110"/>
      <c r="D10" s="109"/>
      <c r="E10" s="109"/>
      <c r="F10" s="109"/>
      <c r="G10" s="109"/>
      <c r="H10" s="71"/>
      <c r="I10" s="77">
        <f>IFERROR((($D10+(($E10/1000)*$F10*$G10*อ้างอิง!$H$11))*(3.6/0.3)*(VLOOKUP($C10,อ้างอิง!$C$21:$E$22,3,FALSE))),0)</f>
        <v>0</v>
      </c>
      <c r="J10" s="77">
        <f>+$H10*อ้างอิง!$H$10</f>
        <v>0</v>
      </c>
      <c r="K10" s="78">
        <f>+I10-J10</f>
        <v>0</v>
      </c>
      <c r="L10" s="68"/>
    </row>
    <row r="11" spans="1:12" ht="26" customHeight="1">
      <c r="A11" s="67"/>
      <c r="B11" s="113"/>
      <c r="C11" s="110"/>
      <c r="D11" s="109"/>
      <c r="E11" s="109"/>
      <c r="F11" s="109"/>
      <c r="G11" s="109"/>
      <c r="H11" s="71"/>
      <c r="I11" s="77">
        <f>IFERROR((($D11+(($E11/1000)*$F11*$G11*อ้างอิง!$H$11))*(3.6/0.3)*(VLOOKUP($C11,อ้างอิง!$C$21:$E$22,3,FALSE))),0)</f>
        <v>0</v>
      </c>
      <c r="J11" s="77">
        <f>+$H11*อ้างอิง!$H$10</f>
        <v>0</v>
      </c>
      <c r="K11" s="78">
        <f>+I11-J11</f>
        <v>0</v>
      </c>
      <c r="L11" s="68"/>
    </row>
    <row r="12" spans="1:12" ht="26" customHeight="1">
      <c r="A12" s="67"/>
      <c r="B12" s="113"/>
      <c r="C12" s="110"/>
      <c r="D12" s="109"/>
      <c r="E12" s="109"/>
      <c r="F12" s="109"/>
      <c r="G12" s="109"/>
      <c r="H12" s="71"/>
      <c r="I12" s="77">
        <f>IFERROR((($D12+(($E12/1000)*$F12*$G12*อ้างอิง!$H$11))*(3.6/0.3)*(VLOOKUP($C12,อ้างอิง!$C$21:$E$22,3,FALSE))),0)</f>
        <v>0</v>
      </c>
      <c r="J12" s="77">
        <f>+$H12*อ้างอิง!$H$10</f>
        <v>0</v>
      </c>
      <c r="K12" s="78">
        <f t="shared" ref="K12:K29" si="0">+I12-J12</f>
        <v>0</v>
      </c>
      <c r="L12" s="68"/>
    </row>
    <row r="13" spans="1:12" ht="26" customHeight="1">
      <c r="A13" s="67"/>
      <c r="B13" s="113"/>
      <c r="C13" s="110"/>
      <c r="D13" s="109"/>
      <c r="E13" s="109"/>
      <c r="F13" s="109"/>
      <c r="G13" s="109"/>
      <c r="H13" s="71"/>
      <c r="I13" s="77">
        <f>IFERROR((($D13+(($E13/1000)*$F13*$G13*อ้างอิง!$H$11))*(3.6/0.3)*(VLOOKUP($C13,อ้างอิง!$C$21:$E$22,3,FALSE))),0)</f>
        <v>0</v>
      </c>
      <c r="J13" s="77">
        <f>+$H13*อ้างอิง!$H$10</f>
        <v>0</v>
      </c>
      <c r="K13" s="78">
        <f t="shared" si="0"/>
        <v>0</v>
      </c>
      <c r="L13" s="68"/>
    </row>
    <row r="14" spans="1:12" ht="26" customHeight="1">
      <c r="A14" s="67"/>
      <c r="B14" s="113"/>
      <c r="C14" s="110"/>
      <c r="D14" s="109"/>
      <c r="E14" s="109"/>
      <c r="F14" s="109"/>
      <c r="G14" s="109"/>
      <c r="H14" s="71"/>
      <c r="I14" s="77">
        <f>IFERROR((($D14+(($E14/1000)*$F14*$G14*อ้างอิง!$H$11))*(3.6/0.3)*(VLOOKUP($C14,อ้างอิง!$C$21:$E$22,3,FALSE))),0)</f>
        <v>0</v>
      </c>
      <c r="J14" s="77">
        <f>+$H14*อ้างอิง!$H$10</f>
        <v>0</v>
      </c>
      <c r="K14" s="78">
        <f t="shared" si="0"/>
        <v>0</v>
      </c>
      <c r="L14" s="68"/>
    </row>
    <row r="15" spans="1:12" ht="26" customHeight="1">
      <c r="A15" s="67"/>
      <c r="B15" s="113"/>
      <c r="C15" s="110"/>
      <c r="D15" s="109"/>
      <c r="E15" s="109"/>
      <c r="F15" s="109"/>
      <c r="G15" s="109"/>
      <c r="H15" s="71"/>
      <c r="I15" s="77">
        <f>IFERROR((($D15+(($E15/1000)*$F15*$G15*อ้างอิง!$H$11))*(3.6/0.3)*(VLOOKUP($C15,อ้างอิง!$C$21:$E$22,3,FALSE))),0)</f>
        <v>0</v>
      </c>
      <c r="J15" s="77">
        <f>+$H15*อ้างอิง!$H$10</f>
        <v>0</v>
      </c>
      <c r="K15" s="78">
        <f t="shared" si="0"/>
        <v>0</v>
      </c>
      <c r="L15" s="68"/>
    </row>
    <row r="16" spans="1:12" ht="26" customHeight="1">
      <c r="A16" s="67"/>
      <c r="B16" s="113"/>
      <c r="C16" s="89"/>
      <c r="D16" s="71"/>
      <c r="E16" s="71"/>
      <c r="F16" s="71"/>
      <c r="G16" s="71"/>
      <c r="H16" s="71"/>
      <c r="I16" s="77">
        <f>IFERROR((($D16+(($E16/1000)*$F16*$G16*อ้างอิง!$H$11))*(3.6/0.3)*(VLOOKUP($C16,อ้างอิง!$C$21:$E$22,3,FALSE))),0)</f>
        <v>0</v>
      </c>
      <c r="J16" s="77">
        <f>+$H16*อ้างอิง!$H$10</f>
        <v>0</v>
      </c>
      <c r="K16" s="78">
        <f t="shared" si="0"/>
        <v>0</v>
      </c>
      <c r="L16" s="68"/>
    </row>
    <row r="17" spans="1:12" ht="26" customHeight="1">
      <c r="A17" s="67"/>
      <c r="B17" s="113"/>
      <c r="C17" s="89"/>
      <c r="D17" s="71"/>
      <c r="E17" s="71"/>
      <c r="F17" s="71"/>
      <c r="G17" s="71"/>
      <c r="H17" s="71"/>
      <c r="I17" s="77">
        <f>IFERROR((($D17+(($E17/1000)*$F17*$G17*อ้างอิง!$H$11))*(3.6/0.3)*(VLOOKUP($C17,อ้างอิง!$C$21:$E$22,3,FALSE))),0)</f>
        <v>0</v>
      </c>
      <c r="J17" s="77">
        <f>+$H17*อ้างอิง!$H$10</f>
        <v>0</v>
      </c>
      <c r="K17" s="78">
        <f t="shared" si="0"/>
        <v>0</v>
      </c>
      <c r="L17" s="68"/>
    </row>
    <row r="18" spans="1:12" ht="26" customHeight="1">
      <c r="A18" s="67"/>
      <c r="B18" s="113"/>
      <c r="C18" s="89"/>
      <c r="D18" s="71"/>
      <c r="E18" s="71"/>
      <c r="F18" s="71"/>
      <c r="G18" s="71"/>
      <c r="H18" s="71"/>
      <c r="I18" s="77">
        <f>IFERROR((($D18+(($E18/1000)*$F18*$G18*อ้างอิง!$H$11))*(3.6/0.3)*(VLOOKUP($C18,อ้างอิง!$C$21:$E$22,3,FALSE))),0)</f>
        <v>0</v>
      </c>
      <c r="J18" s="77">
        <f>+$H18*อ้างอิง!$H$10</f>
        <v>0</v>
      </c>
      <c r="K18" s="78">
        <f t="shared" si="0"/>
        <v>0</v>
      </c>
      <c r="L18" s="68"/>
    </row>
    <row r="19" spans="1:12" ht="26" customHeight="1">
      <c r="A19" s="67"/>
      <c r="B19" s="113"/>
      <c r="C19" s="89"/>
      <c r="D19" s="71"/>
      <c r="E19" s="71"/>
      <c r="F19" s="71"/>
      <c r="G19" s="71"/>
      <c r="H19" s="71"/>
      <c r="I19" s="77">
        <f>IFERROR((($D19+(($E19/1000)*$F19*$G19*อ้างอิง!$H$11))*(3.6/0.3)*(VLOOKUP($C19,อ้างอิง!$C$21:$E$22,3,FALSE))),0)</f>
        <v>0</v>
      </c>
      <c r="J19" s="77">
        <f>+$H19*อ้างอิง!$H$10</f>
        <v>0</v>
      </c>
      <c r="K19" s="78">
        <f t="shared" si="0"/>
        <v>0</v>
      </c>
      <c r="L19" s="68"/>
    </row>
    <row r="20" spans="1:12" ht="26" customHeight="1">
      <c r="A20" s="67"/>
      <c r="B20" s="113"/>
      <c r="C20" s="89"/>
      <c r="D20" s="71"/>
      <c r="E20" s="71"/>
      <c r="F20" s="71"/>
      <c r="G20" s="71"/>
      <c r="H20" s="71"/>
      <c r="I20" s="77">
        <f>IFERROR((($D20+(($E20/1000)*$F20*$G20*อ้างอิง!$H$11))*(3.6/0.3)*(VLOOKUP($C20,อ้างอิง!$C$21:$E$22,3,FALSE))),0)</f>
        <v>0</v>
      </c>
      <c r="J20" s="77">
        <f>+$H20*อ้างอิง!$H$10</f>
        <v>0</v>
      </c>
      <c r="K20" s="78">
        <f t="shared" si="0"/>
        <v>0</v>
      </c>
      <c r="L20" s="68"/>
    </row>
    <row r="21" spans="1:12" ht="26" customHeight="1">
      <c r="A21" s="67"/>
      <c r="B21" s="113"/>
      <c r="C21" s="89"/>
      <c r="D21" s="71"/>
      <c r="E21" s="71"/>
      <c r="F21" s="71"/>
      <c r="G21" s="71"/>
      <c r="H21" s="71"/>
      <c r="I21" s="77">
        <f>IFERROR((($D21+(($E21/1000)*$F21*$G21*อ้างอิง!$H$11))*(3.6/0.3)*(VLOOKUP($C21,อ้างอิง!$C$21:$E$22,3,FALSE))),0)</f>
        <v>0</v>
      </c>
      <c r="J21" s="77">
        <f>+$H21*อ้างอิง!$H$10</f>
        <v>0</v>
      </c>
      <c r="K21" s="78">
        <f t="shared" si="0"/>
        <v>0</v>
      </c>
      <c r="L21" s="68"/>
    </row>
    <row r="22" spans="1:12" ht="26" customHeight="1">
      <c r="A22" s="67"/>
      <c r="B22" s="113"/>
      <c r="C22" s="89"/>
      <c r="D22" s="71"/>
      <c r="E22" s="71"/>
      <c r="F22" s="71"/>
      <c r="G22" s="71"/>
      <c r="H22" s="71"/>
      <c r="I22" s="77">
        <f>IFERROR((($D22+(($E22/1000)*$F22*$G22*อ้างอิง!$H$11))*(3.6/0.3)*(VLOOKUP($C22,อ้างอิง!$C$21:$E$22,3,FALSE))),0)</f>
        <v>0</v>
      </c>
      <c r="J22" s="77">
        <f>+$H22*อ้างอิง!$H$10</f>
        <v>0</v>
      </c>
      <c r="K22" s="78">
        <f t="shared" si="0"/>
        <v>0</v>
      </c>
      <c r="L22" s="68"/>
    </row>
    <row r="23" spans="1:12" ht="26" customHeight="1">
      <c r="A23" s="67"/>
      <c r="B23" s="113"/>
      <c r="C23" s="89"/>
      <c r="D23" s="71"/>
      <c r="E23" s="71"/>
      <c r="F23" s="71"/>
      <c r="G23" s="71"/>
      <c r="H23" s="71"/>
      <c r="I23" s="77">
        <f>IFERROR((($D23+(($E23/1000)*$F23*$G23*อ้างอิง!$H$11))*(3.6/0.3)*(VLOOKUP($C23,อ้างอิง!$C$21:$E$22,3,FALSE))),0)</f>
        <v>0</v>
      </c>
      <c r="J23" s="77">
        <f>+$H23*อ้างอิง!$H$10</f>
        <v>0</v>
      </c>
      <c r="K23" s="78">
        <f t="shared" si="0"/>
        <v>0</v>
      </c>
      <c r="L23" s="68"/>
    </row>
    <row r="24" spans="1:12" ht="26" customHeight="1">
      <c r="A24" s="67"/>
      <c r="B24" s="113"/>
      <c r="C24" s="89"/>
      <c r="D24" s="71"/>
      <c r="E24" s="71"/>
      <c r="F24" s="71"/>
      <c r="G24" s="71"/>
      <c r="H24" s="71"/>
      <c r="I24" s="77">
        <f>IFERROR((($D24+(($E24/1000)*$F24*$G24*อ้างอิง!$H$11))*(3.6/0.3)*(VLOOKUP($C24,อ้างอิง!$C$21:$E$22,3,FALSE))),0)</f>
        <v>0</v>
      </c>
      <c r="J24" s="77">
        <f>+$H24*อ้างอิง!$H$10</f>
        <v>0</v>
      </c>
      <c r="K24" s="78">
        <f t="shared" si="0"/>
        <v>0</v>
      </c>
      <c r="L24" s="68"/>
    </row>
    <row r="25" spans="1:12" ht="26" customHeight="1">
      <c r="A25" s="67"/>
      <c r="B25" s="113"/>
      <c r="C25" s="89"/>
      <c r="D25" s="71"/>
      <c r="E25" s="71"/>
      <c r="F25" s="71"/>
      <c r="G25" s="71"/>
      <c r="H25" s="71"/>
      <c r="I25" s="77">
        <f>IFERROR((($D25+(($E25/1000)*$F25*$G25*อ้างอิง!$H$11))*(3.6/0.3)*(VLOOKUP($C25,อ้างอิง!$C$21:$E$22,3,FALSE))),0)</f>
        <v>0</v>
      </c>
      <c r="J25" s="77">
        <f>+$H25*อ้างอิง!$H$10</f>
        <v>0</v>
      </c>
      <c r="K25" s="78">
        <f t="shared" si="0"/>
        <v>0</v>
      </c>
      <c r="L25" s="68"/>
    </row>
    <row r="26" spans="1:12" ht="26" customHeight="1">
      <c r="A26" s="67"/>
      <c r="B26" s="113"/>
      <c r="C26" s="89"/>
      <c r="D26" s="71"/>
      <c r="E26" s="71"/>
      <c r="F26" s="71"/>
      <c r="G26" s="71"/>
      <c r="H26" s="71"/>
      <c r="I26" s="77">
        <f>IFERROR((($D26+(($E26/1000)*$F26*$G26*อ้างอิง!$H$11))*(3.6/0.3)*(VLOOKUP($C26,อ้างอิง!$C$21:$E$22,3,FALSE))),0)</f>
        <v>0</v>
      </c>
      <c r="J26" s="77">
        <f>+$H26*อ้างอิง!$H$10</f>
        <v>0</v>
      </c>
      <c r="K26" s="78">
        <f t="shared" si="0"/>
        <v>0</v>
      </c>
      <c r="L26" s="68"/>
    </row>
    <row r="27" spans="1:12" ht="26" customHeight="1">
      <c r="A27" s="67"/>
      <c r="B27" s="113"/>
      <c r="C27" s="89"/>
      <c r="D27" s="71"/>
      <c r="E27" s="71"/>
      <c r="F27" s="71"/>
      <c r="G27" s="71"/>
      <c r="H27" s="71"/>
      <c r="I27" s="77">
        <f>IFERROR((($D27+(($E27/1000)*$F27*$G27*อ้างอิง!$H$11))*(3.6/0.3)*(VLOOKUP($C27,อ้างอิง!$C$21:$E$22,3,FALSE))),0)</f>
        <v>0</v>
      </c>
      <c r="J27" s="77">
        <f>+$H27*อ้างอิง!$H$10</f>
        <v>0</v>
      </c>
      <c r="K27" s="78">
        <f t="shared" si="0"/>
        <v>0</v>
      </c>
      <c r="L27" s="68"/>
    </row>
    <row r="28" spans="1:12" ht="26" customHeight="1">
      <c r="A28" s="67"/>
      <c r="B28" s="113"/>
      <c r="C28" s="89"/>
      <c r="D28" s="71"/>
      <c r="E28" s="71"/>
      <c r="F28" s="71"/>
      <c r="G28" s="71"/>
      <c r="H28" s="71"/>
      <c r="I28" s="77">
        <f>IFERROR((($D28+(($E28/1000)*$F28*$G28*อ้างอิง!$H$11))*(3.6/0.3)*(VLOOKUP($C28,อ้างอิง!$C$21:$E$22,3,FALSE))),0)</f>
        <v>0</v>
      </c>
      <c r="J28" s="77">
        <f>+$H28*อ้างอิง!$H$10</f>
        <v>0</v>
      </c>
      <c r="K28" s="78">
        <f t="shared" si="0"/>
        <v>0</v>
      </c>
      <c r="L28" s="68"/>
    </row>
    <row r="29" spans="1:12" ht="26" customHeight="1">
      <c r="A29" s="67"/>
      <c r="B29" s="113"/>
      <c r="C29" s="89"/>
      <c r="D29" s="71"/>
      <c r="E29" s="71"/>
      <c r="F29" s="71"/>
      <c r="G29" s="71"/>
      <c r="H29" s="71"/>
      <c r="I29" s="77">
        <f>IFERROR((($D29+(($E29/1000)*$F29*$G29*อ้างอิง!$H$11))*(3.6/0.3)*(VLOOKUP($C29,อ้างอิง!$C$21:$E$22,3,FALSE))),0)</f>
        <v>0</v>
      </c>
      <c r="J29" s="77">
        <f>+$H29*อ้างอิง!$H$10</f>
        <v>0</v>
      </c>
      <c r="K29" s="78">
        <f t="shared" si="0"/>
        <v>0</v>
      </c>
      <c r="L29" s="68"/>
    </row>
    <row r="30" spans="1:12" ht="26" customHeight="1" thickBot="1">
      <c r="A30" s="67"/>
      <c r="B30" s="72" t="s">
        <v>8</v>
      </c>
      <c r="C30" s="73">
        <f>SUM(C10:C29)</f>
        <v>0</v>
      </c>
      <c r="D30" s="73"/>
      <c r="E30" s="73"/>
      <c r="F30" s="73">
        <f>SUM(F10:F29)</f>
        <v>0</v>
      </c>
      <c r="G30" s="73">
        <f>SUM(G10:G29)</f>
        <v>0</v>
      </c>
      <c r="H30" s="73"/>
      <c r="I30" s="79">
        <f>SUM(I10:I29)</f>
        <v>0</v>
      </c>
      <c r="J30" s="80">
        <f>SUM(J10:J29)</f>
        <v>0</v>
      </c>
      <c r="K30" s="79">
        <f>ROUNDDOWN(SUM(K10:K29),0)</f>
        <v>0</v>
      </c>
      <c r="L30" s="68"/>
    </row>
    <row r="31" spans="1:12" ht="26" customHeight="1">
      <c r="A31" s="67"/>
      <c r="B31" s="65"/>
      <c r="L31" s="68"/>
    </row>
    <row r="32" spans="1:12" ht="23" thickBot="1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6"/>
    </row>
  </sheetData>
  <sheetProtection algorithmName="SHA-512" hashValue="qmjkJSI58O7UrIIQYC6E52hiMLNFafYtDkBJQ6wnTz98lRi7g0v2OGxZDVHzse4kjbSBC/Au2OLMXWlPqp8SlQ==" saltValue="Ot41HYNJMk8r9AarJHSnqQ==" spinCount="100000" sheet="1" objects="1" scenarios="1"/>
  <mergeCells count="15">
    <mergeCell ref="C8:C9"/>
    <mergeCell ref="B6:K6"/>
    <mergeCell ref="B7:K7"/>
    <mergeCell ref="B8:B9"/>
    <mergeCell ref="E8:G8"/>
    <mergeCell ref="H8:H9"/>
    <mergeCell ref="I8:I9"/>
    <mergeCell ref="J8:J9"/>
    <mergeCell ref="K8:K9"/>
    <mergeCell ref="A1:A4"/>
    <mergeCell ref="B1:J1"/>
    <mergeCell ref="C2:J2"/>
    <mergeCell ref="C3:J3"/>
    <mergeCell ref="C4:F4"/>
    <mergeCell ref="I4:J4"/>
  </mergeCells>
  <pageMargins left="0.7" right="0.7" top="0.75" bottom="0.75" header="0.3" footer="0.3"/>
  <pageSetup paperSize="9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โปรดระบุ" xr:uid="{00000000-0002-0000-0300-000000000000}">
          <x14:formula1>
            <xm:f>อ้างอิง!$C$21:$C$22</xm:f>
          </x14:formula1>
          <xm:sqref>C10:C29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O44"/>
  <sheetViews>
    <sheetView topLeftCell="A2" zoomScaleNormal="100" workbookViewId="0">
      <selection activeCell="H11" sqref="H11"/>
    </sheetView>
  </sheetViews>
  <sheetFormatPr defaultColWidth="8.90625" defaultRowHeight="22.5"/>
  <cols>
    <col min="1" max="1" width="10.08984375" style="59" customWidth="1"/>
    <col min="2" max="2" width="34.36328125" style="59" customWidth="1"/>
    <col min="3" max="3" width="17.90625" style="59" customWidth="1"/>
    <col min="4" max="4" width="14.6328125" style="59" customWidth="1"/>
    <col min="5" max="7" width="17.90625" style="59" customWidth="1"/>
    <col min="8" max="10" width="14.90625" style="59" customWidth="1"/>
    <col min="11" max="11" width="11.08984375" style="59" customWidth="1"/>
    <col min="12" max="16384" width="8.90625" style="59"/>
  </cols>
  <sheetData>
    <row r="1" spans="1:15" ht="35" customHeight="1">
      <c r="A1" s="162"/>
      <c r="B1" s="165" t="s">
        <v>0</v>
      </c>
      <c r="C1" s="165"/>
      <c r="D1" s="165"/>
      <c r="E1" s="165"/>
      <c r="F1" s="165"/>
      <c r="G1" s="165"/>
      <c r="H1" s="165"/>
      <c r="I1" s="165"/>
      <c r="J1" s="123" t="s">
        <v>23</v>
      </c>
      <c r="K1" s="90" t="str">
        <f>+ลักษณะกิจกรรม!L1</f>
        <v>LESS-AE-02</v>
      </c>
    </row>
    <row r="2" spans="1:15" ht="26" customHeight="1">
      <c r="A2" s="163"/>
      <c r="B2" s="60" t="s">
        <v>5</v>
      </c>
      <c r="C2" s="167" t="str">
        <f>ลักษณะกิจกรรม!$C$2</f>
        <v>การผลิตพลังงานไฟฟ้าจากพลังงานหมุนเวียนเพื่อใช้เอง</v>
      </c>
      <c r="D2" s="167"/>
      <c r="E2" s="167"/>
      <c r="F2" s="167"/>
      <c r="G2" s="167"/>
      <c r="H2" s="167"/>
      <c r="I2" s="168"/>
      <c r="J2" s="123" t="s">
        <v>24</v>
      </c>
      <c r="K2" s="91">
        <f>+ลักษณะกิจกรรม!L2</f>
        <v>9</v>
      </c>
    </row>
    <row r="3" spans="1:15" ht="26" customHeight="1">
      <c r="A3" s="163"/>
      <c r="B3" s="58" t="s">
        <v>3</v>
      </c>
      <c r="C3" s="138" t="str">
        <f>ลักษณะกิจกรรม!$C$3</f>
        <v>กรอกข้อมูล</v>
      </c>
      <c r="D3" s="138"/>
      <c r="E3" s="138"/>
      <c r="F3" s="138"/>
      <c r="G3" s="138"/>
      <c r="H3" s="138"/>
      <c r="I3" s="139"/>
      <c r="J3" s="123" t="s">
        <v>1</v>
      </c>
      <c r="K3" s="91">
        <v>2</v>
      </c>
    </row>
    <row r="4" spans="1:15" ht="26" customHeight="1">
      <c r="A4" s="164"/>
      <c r="B4" s="58" t="s">
        <v>4</v>
      </c>
      <c r="C4" s="147" t="str">
        <f>ลักษณะกิจกรรม!$C$4</f>
        <v>กรอกข้อมูล</v>
      </c>
      <c r="D4" s="147"/>
      <c r="E4" s="61" t="s">
        <v>15</v>
      </c>
      <c r="F4" s="138" t="str">
        <f>ลักษณะกิจกรรม!$I$4</f>
        <v>กรอกข้อมูล</v>
      </c>
      <c r="G4" s="138"/>
      <c r="H4" s="138"/>
      <c r="I4" s="139"/>
      <c r="J4" s="123" t="s">
        <v>2</v>
      </c>
      <c r="K4" s="92" t="str">
        <f>+ลักษณะกิจกรรม!L4</f>
        <v>28/05/2568</v>
      </c>
    </row>
    <row r="5" spans="1:15" ht="26" customHeight="1">
      <c r="A5" s="63"/>
      <c r="B5" s="64"/>
      <c r="C5" s="33"/>
      <c r="D5" s="33"/>
      <c r="E5" s="65"/>
      <c r="F5" s="65"/>
      <c r="G5" s="65"/>
      <c r="H5" s="34"/>
      <c r="I5" s="34"/>
      <c r="J5" s="64"/>
      <c r="K5" s="66"/>
      <c r="N5" s="59" t="s">
        <v>89</v>
      </c>
    </row>
    <row r="6" spans="1:15" ht="34.25" customHeight="1" thickBot="1">
      <c r="A6" s="63"/>
      <c r="B6" s="187" t="s">
        <v>102</v>
      </c>
      <c r="C6" s="187"/>
      <c r="D6" s="187"/>
      <c r="E6" s="187"/>
      <c r="F6" s="187"/>
      <c r="G6" s="187"/>
      <c r="H6" s="187"/>
      <c r="I6" s="187"/>
      <c r="J6" s="187"/>
      <c r="K6" s="66"/>
    </row>
    <row r="7" spans="1:15" ht="26" customHeight="1" thickBot="1">
      <c r="A7" s="67"/>
      <c r="B7" s="158" t="s">
        <v>74</v>
      </c>
      <c r="C7" s="159"/>
      <c r="D7" s="159"/>
      <c r="E7" s="160"/>
      <c r="F7" s="160"/>
      <c r="G7" s="160"/>
      <c r="H7" s="160"/>
      <c r="I7" s="160"/>
      <c r="J7" s="161"/>
      <c r="K7" s="66" t="s">
        <v>89</v>
      </c>
      <c r="L7" s="111"/>
      <c r="M7" s="112"/>
      <c r="N7" s="112"/>
      <c r="O7" s="112"/>
    </row>
    <row r="8" spans="1:15" ht="48.65" customHeight="1" thickBot="1">
      <c r="A8" s="67"/>
      <c r="B8" s="170" t="s">
        <v>94</v>
      </c>
      <c r="C8" s="193" t="s">
        <v>96</v>
      </c>
      <c r="D8" s="194"/>
      <c r="E8" s="194"/>
      <c r="F8" s="195"/>
      <c r="G8" s="176" t="s">
        <v>46</v>
      </c>
      <c r="H8" s="189" t="s">
        <v>81</v>
      </c>
      <c r="I8" s="189" t="s">
        <v>77</v>
      </c>
      <c r="J8" s="191" t="s">
        <v>78</v>
      </c>
      <c r="K8" s="68"/>
    </row>
    <row r="9" spans="1:15" ht="93.65" customHeight="1" thickBot="1">
      <c r="A9" s="67"/>
      <c r="B9" s="188"/>
      <c r="C9" s="118" t="s">
        <v>95</v>
      </c>
      <c r="D9" s="118" t="s">
        <v>108</v>
      </c>
      <c r="E9" s="118" t="s">
        <v>98</v>
      </c>
      <c r="F9" s="118" t="s">
        <v>106</v>
      </c>
      <c r="G9" s="177"/>
      <c r="H9" s="190"/>
      <c r="I9" s="190"/>
      <c r="J9" s="192"/>
      <c r="K9" s="68"/>
    </row>
    <row r="10" spans="1:15" ht="26" customHeight="1">
      <c r="A10" s="67"/>
      <c r="B10" s="115"/>
      <c r="C10" s="110"/>
      <c r="D10" s="110"/>
      <c r="E10" s="110"/>
      <c r="F10" s="110"/>
      <c r="G10" s="110">
        <v>0</v>
      </c>
      <c r="H10" s="116">
        <f>(C10*D10*E10*F10)/1000*อ้างอิง!$H$10</f>
        <v>0</v>
      </c>
      <c r="I10" s="116">
        <f>G10*อ้างอิง!$H$10</f>
        <v>0</v>
      </c>
      <c r="J10" s="117">
        <f>+H10-I10</f>
        <v>0</v>
      </c>
      <c r="K10" s="68"/>
    </row>
    <row r="11" spans="1:15" ht="26" customHeight="1">
      <c r="A11" s="67"/>
      <c r="B11" s="113"/>
      <c r="C11" s="109"/>
      <c r="D11" s="109"/>
      <c r="E11" s="109"/>
      <c r="F11" s="109"/>
      <c r="G11" s="109"/>
      <c r="H11" s="77">
        <f>(C11*D11*E11*F11)/1000*อ้างอิง!$H$10</f>
        <v>0</v>
      </c>
      <c r="I11" s="116">
        <f>G11*อ้างอิง!$H$10</f>
        <v>0</v>
      </c>
      <c r="J11" s="78">
        <f t="shared" ref="J11:J39" si="0">+H11-I11</f>
        <v>0</v>
      </c>
      <c r="K11" s="68"/>
    </row>
    <row r="12" spans="1:15" ht="26" customHeight="1">
      <c r="A12" s="67"/>
      <c r="B12" s="70"/>
      <c r="C12" s="109"/>
      <c r="D12" s="109"/>
      <c r="E12" s="109"/>
      <c r="F12" s="109"/>
      <c r="G12" s="109"/>
      <c r="H12" s="77">
        <f>(C12*D12*E12*F12)/1000*อ้างอิง!$H$10</f>
        <v>0</v>
      </c>
      <c r="I12" s="116">
        <f>G12*อ้างอิง!$H$10</f>
        <v>0</v>
      </c>
      <c r="J12" s="78">
        <f t="shared" si="0"/>
        <v>0</v>
      </c>
      <c r="K12" s="68"/>
    </row>
    <row r="13" spans="1:15" ht="26" customHeight="1">
      <c r="A13" s="67"/>
      <c r="B13" s="70"/>
      <c r="C13" s="109"/>
      <c r="D13" s="109"/>
      <c r="E13" s="109"/>
      <c r="F13" s="109"/>
      <c r="G13" s="109"/>
      <c r="H13" s="77">
        <f>(C13*D13*E13*F13)/1000*อ้างอิง!$H$10</f>
        <v>0</v>
      </c>
      <c r="I13" s="116">
        <f>G13*อ้างอิง!$H$10</f>
        <v>0</v>
      </c>
      <c r="J13" s="78">
        <f t="shared" si="0"/>
        <v>0</v>
      </c>
      <c r="K13" s="68"/>
    </row>
    <row r="14" spans="1:15" ht="26" customHeight="1">
      <c r="A14" s="67"/>
      <c r="B14" s="70"/>
      <c r="C14" s="109"/>
      <c r="D14" s="109"/>
      <c r="E14" s="109"/>
      <c r="F14" s="109"/>
      <c r="G14" s="109"/>
      <c r="H14" s="77">
        <f>(C14*D14*E14*F14)/1000*อ้างอิง!$H$10</f>
        <v>0</v>
      </c>
      <c r="I14" s="116">
        <f>G14*อ้างอิง!$H$10</f>
        <v>0</v>
      </c>
      <c r="J14" s="78">
        <f t="shared" si="0"/>
        <v>0</v>
      </c>
      <c r="K14" s="68"/>
    </row>
    <row r="15" spans="1:15" ht="26" customHeight="1">
      <c r="A15" s="67"/>
      <c r="B15" s="70"/>
      <c r="C15" s="109"/>
      <c r="D15" s="109"/>
      <c r="E15" s="109"/>
      <c r="F15" s="109"/>
      <c r="G15" s="109"/>
      <c r="H15" s="77">
        <f>(C15*D15*E15*F15)/1000*อ้างอิง!$H$10</f>
        <v>0</v>
      </c>
      <c r="I15" s="116">
        <f>G15*อ้างอิง!$H$10</f>
        <v>0</v>
      </c>
      <c r="J15" s="78">
        <f t="shared" si="0"/>
        <v>0</v>
      </c>
      <c r="K15" s="68"/>
    </row>
    <row r="16" spans="1:15" ht="26" customHeight="1">
      <c r="A16" s="67"/>
      <c r="B16" s="70"/>
      <c r="C16" s="109"/>
      <c r="D16" s="109"/>
      <c r="E16" s="109"/>
      <c r="F16" s="109"/>
      <c r="G16" s="109"/>
      <c r="H16" s="77">
        <f>(C16*D16*E16*F16)/1000*อ้างอิง!$H$10</f>
        <v>0</v>
      </c>
      <c r="I16" s="116">
        <f>G16*อ้างอิง!$H$10</f>
        <v>0</v>
      </c>
      <c r="J16" s="78">
        <f t="shared" si="0"/>
        <v>0</v>
      </c>
      <c r="K16" s="68"/>
    </row>
    <row r="17" spans="1:11" ht="26" customHeight="1">
      <c r="A17" s="67"/>
      <c r="B17" s="70"/>
      <c r="C17" s="109"/>
      <c r="D17" s="109"/>
      <c r="E17" s="109"/>
      <c r="F17" s="109"/>
      <c r="G17" s="109"/>
      <c r="H17" s="77">
        <f>(C17*D17*E17*F17)/1000*อ้างอิง!$H$10</f>
        <v>0</v>
      </c>
      <c r="I17" s="116">
        <f>G17*อ้างอิง!$H$10</f>
        <v>0</v>
      </c>
      <c r="J17" s="78">
        <f t="shared" si="0"/>
        <v>0</v>
      </c>
      <c r="K17" s="68"/>
    </row>
    <row r="18" spans="1:11" ht="26" customHeight="1">
      <c r="A18" s="67"/>
      <c r="B18" s="70"/>
      <c r="C18" s="109"/>
      <c r="D18" s="109"/>
      <c r="E18" s="109"/>
      <c r="F18" s="109"/>
      <c r="G18" s="109"/>
      <c r="H18" s="77">
        <f>(C18*D18*E18*F18)/1000*อ้างอิง!$H$10</f>
        <v>0</v>
      </c>
      <c r="I18" s="116">
        <f>G18*อ้างอิง!$H$10</f>
        <v>0</v>
      </c>
      <c r="J18" s="78">
        <f t="shared" si="0"/>
        <v>0</v>
      </c>
      <c r="K18" s="68"/>
    </row>
    <row r="19" spans="1:11" ht="26" customHeight="1">
      <c r="A19" s="67"/>
      <c r="B19" s="70"/>
      <c r="C19" s="109"/>
      <c r="D19" s="109"/>
      <c r="E19" s="109"/>
      <c r="F19" s="109"/>
      <c r="G19" s="109"/>
      <c r="H19" s="77">
        <f>(C19*D19*E19*F19)/1000*อ้างอิง!$H$10</f>
        <v>0</v>
      </c>
      <c r="I19" s="116">
        <f>G19*อ้างอิง!$H$10</f>
        <v>0</v>
      </c>
      <c r="J19" s="78">
        <f t="shared" si="0"/>
        <v>0</v>
      </c>
      <c r="K19" s="68"/>
    </row>
    <row r="20" spans="1:11" ht="26" customHeight="1">
      <c r="A20" s="67"/>
      <c r="B20" s="70"/>
      <c r="C20" s="109"/>
      <c r="D20" s="109"/>
      <c r="E20" s="109"/>
      <c r="F20" s="109"/>
      <c r="G20" s="109"/>
      <c r="H20" s="77">
        <f>(C20*D20*E20*F20)/1000*อ้างอิง!$H$10</f>
        <v>0</v>
      </c>
      <c r="I20" s="116">
        <f>G20*อ้างอิง!$H$10</f>
        <v>0</v>
      </c>
      <c r="J20" s="78">
        <f t="shared" si="0"/>
        <v>0</v>
      </c>
      <c r="K20" s="68"/>
    </row>
    <row r="21" spans="1:11" ht="26" customHeight="1">
      <c r="A21" s="67"/>
      <c r="B21" s="70"/>
      <c r="C21" s="109"/>
      <c r="D21" s="109"/>
      <c r="E21" s="109"/>
      <c r="F21" s="109"/>
      <c r="G21" s="109"/>
      <c r="H21" s="77">
        <f>(C21*D21*E21*F21)/1000*อ้างอิง!$H$10</f>
        <v>0</v>
      </c>
      <c r="I21" s="116">
        <f>G21*อ้างอิง!$H$10</f>
        <v>0</v>
      </c>
      <c r="J21" s="78">
        <f t="shared" si="0"/>
        <v>0</v>
      </c>
      <c r="K21" s="68"/>
    </row>
    <row r="22" spans="1:11" ht="26" customHeight="1">
      <c r="A22" s="67"/>
      <c r="B22" s="70"/>
      <c r="C22" s="109"/>
      <c r="D22" s="109"/>
      <c r="E22" s="109"/>
      <c r="F22" s="109"/>
      <c r="G22" s="109"/>
      <c r="H22" s="77">
        <f>(C22*D22*E22*F22)/1000*อ้างอิง!$H$10</f>
        <v>0</v>
      </c>
      <c r="I22" s="116">
        <f>G22*อ้างอิง!$H$10</f>
        <v>0</v>
      </c>
      <c r="J22" s="78">
        <f t="shared" si="0"/>
        <v>0</v>
      </c>
      <c r="K22" s="68"/>
    </row>
    <row r="23" spans="1:11" ht="26" customHeight="1">
      <c r="A23" s="67"/>
      <c r="B23" s="70"/>
      <c r="C23" s="109"/>
      <c r="D23" s="109"/>
      <c r="E23" s="109"/>
      <c r="F23" s="109"/>
      <c r="G23" s="109"/>
      <c r="H23" s="77">
        <f>(C23*D23*E23*F23)/1000*อ้างอิง!$H$10</f>
        <v>0</v>
      </c>
      <c r="I23" s="116">
        <f>G23*อ้างอิง!$H$10</f>
        <v>0</v>
      </c>
      <c r="J23" s="78">
        <f t="shared" si="0"/>
        <v>0</v>
      </c>
      <c r="K23" s="68"/>
    </row>
    <row r="24" spans="1:11" ht="26" customHeight="1">
      <c r="A24" s="67"/>
      <c r="B24" s="70"/>
      <c r="C24" s="109"/>
      <c r="D24" s="109"/>
      <c r="E24" s="109"/>
      <c r="F24" s="109"/>
      <c r="G24" s="109"/>
      <c r="H24" s="77">
        <f>(C24*D24*E24*F24)/1000*อ้างอิง!$H$10</f>
        <v>0</v>
      </c>
      <c r="I24" s="116">
        <f>G24*อ้างอิง!$H$10</f>
        <v>0</v>
      </c>
      <c r="J24" s="78">
        <f t="shared" si="0"/>
        <v>0</v>
      </c>
      <c r="K24" s="68"/>
    </row>
    <row r="25" spans="1:11" ht="26" customHeight="1">
      <c r="A25" s="67"/>
      <c r="B25" s="70"/>
      <c r="C25" s="109"/>
      <c r="D25" s="109"/>
      <c r="E25" s="109"/>
      <c r="F25" s="109"/>
      <c r="G25" s="109"/>
      <c r="H25" s="77">
        <f>(C25*D25*E25*F25)/1000*อ้างอิง!$H$10</f>
        <v>0</v>
      </c>
      <c r="I25" s="116">
        <f>G25*อ้างอิง!$H$10</f>
        <v>0</v>
      </c>
      <c r="J25" s="78">
        <f t="shared" si="0"/>
        <v>0</v>
      </c>
      <c r="K25" s="68"/>
    </row>
    <row r="26" spans="1:11" ht="26" customHeight="1">
      <c r="A26" s="67"/>
      <c r="B26" s="70"/>
      <c r="C26" s="109"/>
      <c r="D26" s="109"/>
      <c r="E26" s="109"/>
      <c r="F26" s="109"/>
      <c r="G26" s="109"/>
      <c r="H26" s="77">
        <f>(C26*D26*E26*F26)/1000*อ้างอิง!$H$10</f>
        <v>0</v>
      </c>
      <c r="I26" s="116">
        <f>G26*อ้างอิง!$H$10</f>
        <v>0</v>
      </c>
      <c r="J26" s="78">
        <f t="shared" si="0"/>
        <v>0</v>
      </c>
      <c r="K26" s="68"/>
    </row>
    <row r="27" spans="1:11" ht="26" customHeight="1">
      <c r="A27" s="67"/>
      <c r="B27" s="70"/>
      <c r="C27" s="109"/>
      <c r="D27" s="109"/>
      <c r="E27" s="109"/>
      <c r="F27" s="109"/>
      <c r="G27" s="109"/>
      <c r="H27" s="77">
        <f>(C27*D27*E27*F27)/1000*อ้างอิง!$H$10</f>
        <v>0</v>
      </c>
      <c r="I27" s="116">
        <f>G27*อ้างอิง!$H$10</f>
        <v>0</v>
      </c>
      <c r="J27" s="78">
        <f t="shared" si="0"/>
        <v>0</v>
      </c>
      <c r="K27" s="68"/>
    </row>
    <row r="28" spans="1:11" ht="26" customHeight="1">
      <c r="A28" s="67"/>
      <c r="B28" s="70"/>
      <c r="C28" s="109"/>
      <c r="D28" s="109"/>
      <c r="E28" s="109"/>
      <c r="F28" s="109"/>
      <c r="G28" s="109"/>
      <c r="H28" s="77">
        <f>(C28*D28*E28*F28)/1000*อ้างอิง!$H$10</f>
        <v>0</v>
      </c>
      <c r="I28" s="116">
        <f>G28*อ้างอิง!$H$10</f>
        <v>0</v>
      </c>
      <c r="J28" s="78">
        <f t="shared" si="0"/>
        <v>0</v>
      </c>
      <c r="K28" s="68"/>
    </row>
    <row r="29" spans="1:11" ht="26" customHeight="1">
      <c r="A29" s="67"/>
      <c r="B29" s="70"/>
      <c r="C29" s="109"/>
      <c r="D29" s="109"/>
      <c r="E29" s="109"/>
      <c r="F29" s="109"/>
      <c r="G29" s="109"/>
      <c r="H29" s="77">
        <f>(C29*D29*E29*F29)/1000*อ้างอิง!$H$10</f>
        <v>0</v>
      </c>
      <c r="I29" s="116">
        <f>G29*อ้างอิง!$H$10</f>
        <v>0</v>
      </c>
      <c r="J29" s="78">
        <f t="shared" si="0"/>
        <v>0</v>
      </c>
      <c r="K29" s="68"/>
    </row>
    <row r="30" spans="1:11" ht="26" customHeight="1">
      <c r="A30" s="67"/>
      <c r="B30" s="70"/>
      <c r="C30" s="109"/>
      <c r="D30" s="109"/>
      <c r="E30" s="109"/>
      <c r="F30" s="109"/>
      <c r="G30" s="109"/>
      <c r="H30" s="77">
        <f>(C30*D30*E30*F30)/1000*อ้างอิง!$H$10</f>
        <v>0</v>
      </c>
      <c r="I30" s="116">
        <f>G30*อ้างอิง!$H$10</f>
        <v>0</v>
      </c>
      <c r="J30" s="78">
        <f t="shared" si="0"/>
        <v>0</v>
      </c>
      <c r="K30" s="68"/>
    </row>
    <row r="31" spans="1:11" ht="26" customHeight="1">
      <c r="A31" s="67"/>
      <c r="B31" s="70"/>
      <c r="C31" s="109"/>
      <c r="D31" s="109"/>
      <c r="E31" s="109"/>
      <c r="F31" s="109"/>
      <c r="G31" s="109"/>
      <c r="H31" s="77">
        <f>(C31*D31*E31*F31)/1000*อ้างอิง!$H$10</f>
        <v>0</v>
      </c>
      <c r="I31" s="116">
        <f>G31*อ้างอิง!$H$10</f>
        <v>0</v>
      </c>
      <c r="J31" s="78">
        <f t="shared" si="0"/>
        <v>0</v>
      </c>
      <c r="K31" s="68"/>
    </row>
    <row r="32" spans="1:11" ht="26" customHeight="1">
      <c r="A32" s="67"/>
      <c r="B32" s="70"/>
      <c r="C32" s="109"/>
      <c r="D32" s="109"/>
      <c r="E32" s="109"/>
      <c r="F32" s="109"/>
      <c r="G32" s="109"/>
      <c r="H32" s="77">
        <f>(C32*D32*E32*F32)/1000*อ้างอิง!$H$10</f>
        <v>0</v>
      </c>
      <c r="I32" s="116">
        <f>G32*อ้างอิง!$H$10</f>
        <v>0</v>
      </c>
      <c r="J32" s="78">
        <f t="shared" si="0"/>
        <v>0</v>
      </c>
      <c r="K32" s="68"/>
    </row>
    <row r="33" spans="1:11" ht="26" customHeight="1">
      <c r="A33" s="67"/>
      <c r="B33" s="70"/>
      <c r="C33" s="109"/>
      <c r="D33" s="109"/>
      <c r="E33" s="109"/>
      <c r="F33" s="109"/>
      <c r="G33" s="109"/>
      <c r="H33" s="77">
        <f>(C33*D33*E33*F33)/1000*อ้างอิง!$H$10</f>
        <v>0</v>
      </c>
      <c r="I33" s="116">
        <f>G33*อ้างอิง!$H$10</f>
        <v>0</v>
      </c>
      <c r="J33" s="78">
        <f t="shared" si="0"/>
        <v>0</v>
      </c>
      <c r="K33" s="68"/>
    </row>
    <row r="34" spans="1:11" ht="26" customHeight="1">
      <c r="A34" s="67"/>
      <c r="B34" s="70"/>
      <c r="C34" s="109"/>
      <c r="D34" s="109"/>
      <c r="E34" s="109"/>
      <c r="F34" s="109"/>
      <c r="G34" s="109"/>
      <c r="H34" s="77">
        <f>(C34*D34*E34*F34)/1000*อ้างอิง!$H$10</f>
        <v>0</v>
      </c>
      <c r="I34" s="116">
        <f>G34*อ้างอิง!$H$10</f>
        <v>0</v>
      </c>
      <c r="J34" s="78">
        <f t="shared" si="0"/>
        <v>0</v>
      </c>
      <c r="K34" s="68"/>
    </row>
    <row r="35" spans="1:11" ht="26" customHeight="1">
      <c r="A35" s="67"/>
      <c r="B35" s="70"/>
      <c r="C35" s="109"/>
      <c r="D35" s="109"/>
      <c r="E35" s="109"/>
      <c r="F35" s="109"/>
      <c r="G35" s="109"/>
      <c r="H35" s="77">
        <f>(C35*D35*E35*F35)/1000*อ้างอิง!$H$10</f>
        <v>0</v>
      </c>
      <c r="I35" s="116">
        <f>G35*อ้างอิง!$H$10</f>
        <v>0</v>
      </c>
      <c r="J35" s="78">
        <f t="shared" si="0"/>
        <v>0</v>
      </c>
      <c r="K35" s="68"/>
    </row>
    <row r="36" spans="1:11" ht="26" customHeight="1">
      <c r="A36" s="67"/>
      <c r="B36" s="70"/>
      <c r="C36" s="109"/>
      <c r="D36" s="109"/>
      <c r="E36" s="109"/>
      <c r="F36" s="109"/>
      <c r="G36" s="109"/>
      <c r="H36" s="77">
        <f>(C36*D36*E36*F36)/1000*อ้างอิง!$H$10</f>
        <v>0</v>
      </c>
      <c r="I36" s="116">
        <f>G36*อ้างอิง!$H$10</f>
        <v>0</v>
      </c>
      <c r="J36" s="78">
        <f t="shared" si="0"/>
        <v>0</v>
      </c>
      <c r="K36" s="68"/>
    </row>
    <row r="37" spans="1:11" ht="26" customHeight="1">
      <c r="A37" s="67"/>
      <c r="B37" s="70"/>
      <c r="C37" s="109"/>
      <c r="D37" s="109"/>
      <c r="E37" s="109"/>
      <c r="F37" s="109"/>
      <c r="G37" s="109"/>
      <c r="H37" s="77">
        <f>(C37*D37*E37*F37)/1000*อ้างอิง!$H$10</f>
        <v>0</v>
      </c>
      <c r="I37" s="116">
        <f>G37*อ้างอิง!$H$10</f>
        <v>0</v>
      </c>
      <c r="J37" s="78">
        <f t="shared" si="0"/>
        <v>0</v>
      </c>
      <c r="K37" s="68"/>
    </row>
    <row r="38" spans="1:11" ht="26" customHeight="1">
      <c r="A38" s="67"/>
      <c r="B38" s="70"/>
      <c r="C38" s="109"/>
      <c r="D38" s="109"/>
      <c r="E38" s="109"/>
      <c r="F38" s="109"/>
      <c r="G38" s="109"/>
      <c r="H38" s="77">
        <f>(C38*D38*E38*F38)/1000*อ้างอิง!$H$10</f>
        <v>0</v>
      </c>
      <c r="I38" s="116">
        <f>G38*อ้างอิง!$H$10</f>
        <v>0</v>
      </c>
      <c r="J38" s="78">
        <f t="shared" si="0"/>
        <v>0</v>
      </c>
      <c r="K38" s="68"/>
    </row>
    <row r="39" spans="1:11" ht="26" customHeight="1">
      <c r="A39" s="67"/>
      <c r="B39" s="70"/>
      <c r="C39" s="109"/>
      <c r="D39" s="109"/>
      <c r="E39" s="109"/>
      <c r="F39" s="109"/>
      <c r="G39" s="109"/>
      <c r="H39" s="77">
        <f>(C39*D39*E39*F39)/1000*อ้างอิง!$H$10</f>
        <v>0</v>
      </c>
      <c r="I39" s="116">
        <f>G39*อ้างอิง!$H$10</f>
        <v>0</v>
      </c>
      <c r="J39" s="78">
        <f t="shared" si="0"/>
        <v>0</v>
      </c>
      <c r="K39" s="68"/>
    </row>
    <row r="40" spans="1:11" ht="26" customHeight="1" thickBot="1">
      <c r="A40" s="67"/>
      <c r="B40" s="72" t="s">
        <v>8</v>
      </c>
      <c r="C40" s="73">
        <f>SUM(C10:C39)</f>
        <v>0</v>
      </c>
      <c r="D40" s="73">
        <f>SUM(D10:D39)</f>
        <v>0</v>
      </c>
      <c r="E40" s="73">
        <f>SUM(E10:E39)</f>
        <v>0</v>
      </c>
      <c r="F40" s="73"/>
      <c r="G40" s="73"/>
      <c r="H40" s="79">
        <f>SUM(H10:H39)</f>
        <v>0</v>
      </c>
      <c r="I40" s="114">
        <f>SUM(I10:I39)</f>
        <v>0</v>
      </c>
      <c r="J40" s="79">
        <f>ROUNDDOWN(SUM(J10:J39),0)</f>
        <v>0</v>
      </c>
      <c r="K40" s="68"/>
    </row>
    <row r="44" spans="1:11">
      <c r="H44" s="59" t="s">
        <v>89</v>
      </c>
      <c r="K44" s="59" t="s">
        <v>89</v>
      </c>
    </row>
  </sheetData>
  <sheetProtection algorithmName="SHA-512" hashValue="/z0os/Gjn+bwXQ/4OOwmRHChQgDLr4BcinixPKsLtUsZF9ahMQ8d/eOgjgVmrVSj4ThSxOSFV/8gY9zZXyUFgQ==" saltValue="lQRUWil1jqJHYmWa7CYLkw==" spinCount="100000" sheet="1" objects="1" scenarios="1"/>
  <mergeCells count="14">
    <mergeCell ref="A1:A4"/>
    <mergeCell ref="B1:I1"/>
    <mergeCell ref="C2:I2"/>
    <mergeCell ref="C3:I3"/>
    <mergeCell ref="C4:D4"/>
    <mergeCell ref="F4:I4"/>
    <mergeCell ref="B6:J6"/>
    <mergeCell ref="B7:J7"/>
    <mergeCell ref="B8:B9"/>
    <mergeCell ref="H8:H9"/>
    <mergeCell ref="I8:I9"/>
    <mergeCell ref="J8:J9"/>
    <mergeCell ref="C8:F8"/>
    <mergeCell ref="G8:G9"/>
  </mergeCells>
  <pageMargins left="0.7" right="0.7" top="0.75" bottom="0.75" header="0.3" footer="0.3"/>
  <pageSetup paperSize="9" orientation="landscape" horizontalDpi="1200" verticalDpi="1200" r:id="rId1"/>
  <ignoredErrors>
    <ignoredError sqref="H40:J40 C40:E40 H11:H39 J11:J39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324F6-2DC5-43DB-ABEC-45BC2F249021}">
  <sheetPr>
    <tabColor rgb="FF00B0F0"/>
  </sheetPr>
  <dimension ref="A1:O44"/>
  <sheetViews>
    <sheetView topLeftCell="A5" zoomScaleNormal="100" workbookViewId="0">
      <selection activeCell="H11" sqref="H11"/>
    </sheetView>
  </sheetViews>
  <sheetFormatPr defaultColWidth="8.90625" defaultRowHeight="22.5"/>
  <cols>
    <col min="1" max="1" width="10.08984375" style="59" customWidth="1"/>
    <col min="2" max="2" width="19.90625" style="59" customWidth="1"/>
    <col min="3" max="3" width="15.6328125" style="59" customWidth="1"/>
    <col min="4" max="4" width="11.453125" style="59" customWidth="1"/>
    <col min="5" max="5" width="15.6328125" style="59" customWidth="1"/>
    <col min="6" max="6" width="12.54296875" style="59" customWidth="1"/>
    <col min="7" max="7" width="24.6328125" style="59" customWidth="1"/>
    <col min="8" max="8" width="15.54296875" style="59" customWidth="1"/>
    <col min="9" max="9" width="14.90625" style="59" customWidth="1"/>
    <col min="10" max="10" width="12.453125" style="59" customWidth="1"/>
    <col min="11" max="11" width="12.08984375" style="59" customWidth="1"/>
    <col min="12" max="12" width="3" style="59" customWidth="1"/>
    <col min="13" max="13" width="28.54296875" style="59" customWidth="1"/>
    <col min="14" max="16384" width="8.90625" style="59"/>
  </cols>
  <sheetData>
    <row r="1" spans="1:15" ht="35" customHeight="1">
      <c r="A1" s="162"/>
      <c r="B1" s="165" t="s">
        <v>0</v>
      </c>
      <c r="C1" s="165"/>
      <c r="D1" s="165"/>
      <c r="E1" s="165"/>
      <c r="F1" s="165"/>
      <c r="G1" s="165"/>
      <c r="H1" s="165"/>
      <c r="I1" s="165"/>
      <c r="J1" s="123" t="s">
        <v>23</v>
      </c>
      <c r="K1" s="90" t="str">
        <f>+ลักษณะกิจกรรม!L1</f>
        <v>LESS-AE-02</v>
      </c>
    </row>
    <row r="2" spans="1:15" ht="26" customHeight="1">
      <c r="A2" s="163"/>
      <c r="B2" s="60" t="s">
        <v>5</v>
      </c>
      <c r="C2" s="167" t="str">
        <f>ลักษณะกิจกรรม!$C$2</f>
        <v>การผลิตพลังงานไฟฟ้าจากพลังงานหมุนเวียนเพื่อใช้เอง</v>
      </c>
      <c r="D2" s="167"/>
      <c r="E2" s="167"/>
      <c r="F2" s="167"/>
      <c r="G2" s="167"/>
      <c r="H2" s="167"/>
      <c r="I2" s="168"/>
      <c r="J2" s="123" t="s">
        <v>24</v>
      </c>
      <c r="K2" s="91">
        <f>+ลักษณะกิจกรรม!L2</f>
        <v>9</v>
      </c>
    </row>
    <row r="3" spans="1:15" ht="26" customHeight="1">
      <c r="A3" s="163"/>
      <c r="B3" s="58" t="s">
        <v>3</v>
      </c>
      <c r="C3" s="138" t="str">
        <f>ลักษณะกิจกรรม!$C$3</f>
        <v>กรอกข้อมูล</v>
      </c>
      <c r="D3" s="138"/>
      <c r="E3" s="138"/>
      <c r="F3" s="138"/>
      <c r="G3" s="138"/>
      <c r="H3" s="138"/>
      <c r="I3" s="139"/>
      <c r="J3" s="123" t="s">
        <v>1</v>
      </c>
      <c r="K3" s="91">
        <v>2</v>
      </c>
    </row>
    <row r="4" spans="1:15" ht="26" customHeight="1">
      <c r="A4" s="164"/>
      <c r="B4" s="58" t="s">
        <v>4</v>
      </c>
      <c r="C4" s="147" t="str">
        <f>ลักษณะกิจกรรม!$C$4</f>
        <v>กรอกข้อมูล</v>
      </c>
      <c r="D4" s="147"/>
      <c r="E4" s="61" t="s">
        <v>15</v>
      </c>
      <c r="F4" s="138" t="str">
        <f>ลักษณะกิจกรรม!$I$4</f>
        <v>กรอกข้อมูล</v>
      </c>
      <c r="G4" s="138"/>
      <c r="H4" s="138"/>
      <c r="I4" s="139"/>
      <c r="J4" s="123" t="s">
        <v>2</v>
      </c>
      <c r="K4" s="129" t="str">
        <f>+ลักษณะกิจกรรม!L4</f>
        <v>28/05/2568</v>
      </c>
    </row>
    <row r="5" spans="1:15" ht="26" customHeight="1">
      <c r="A5" s="63"/>
      <c r="B5" s="64"/>
      <c r="C5" s="33"/>
      <c r="D5" s="33"/>
      <c r="E5" s="65"/>
      <c r="F5" s="65"/>
      <c r="G5" s="65"/>
      <c r="H5" s="34"/>
      <c r="I5" s="34"/>
      <c r="J5" s="64"/>
      <c r="K5" s="66"/>
      <c r="N5" s="59" t="s">
        <v>89</v>
      </c>
    </row>
    <row r="6" spans="1:15" ht="34.25" customHeight="1" thickBot="1">
      <c r="A6" s="63"/>
      <c r="B6" s="187" t="s">
        <v>117</v>
      </c>
      <c r="C6" s="187"/>
      <c r="D6" s="187"/>
      <c r="E6" s="187"/>
      <c r="F6" s="187"/>
      <c r="G6" s="187"/>
      <c r="H6" s="187"/>
      <c r="I6" s="187"/>
      <c r="J6" s="187"/>
      <c r="K6" s="66"/>
    </row>
    <row r="7" spans="1:15" ht="26" customHeight="1" thickBot="1">
      <c r="A7" s="67"/>
      <c r="B7" s="158" t="s">
        <v>74</v>
      </c>
      <c r="C7" s="159"/>
      <c r="D7" s="159"/>
      <c r="E7" s="160"/>
      <c r="F7" s="160"/>
      <c r="G7" s="160"/>
      <c r="H7" s="160"/>
      <c r="I7" s="160"/>
      <c r="J7" s="161"/>
      <c r="K7" s="66" t="s">
        <v>89</v>
      </c>
      <c r="L7" s="111"/>
      <c r="M7" s="112"/>
      <c r="N7" s="112"/>
      <c r="O7" s="112"/>
    </row>
    <row r="8" spans="1:15" ht="48.65" customHeight="1" thickBot="1">
      <c r="A8" s="67"/>
      <c r="B8" s="185" t="s">
        <v>94</v>
      </c>
      <c r="C8" s="197" t="s">
        <v>110</v>
      </c>
      <c r="D8" s="198"/>
      <c r="E8" s="198"/>
      <c r="F8" s="198"/>
      <c r="G8" s="199" t="s">
        <v>118</v>
      </c>
      <c r="H8" s="189" t="s">
        <v>81</v>
      </c>
      <c r="I8" s="189" t="s">
        <v>77</v>
      </c>
      <c r="J8" s="191" t="s">
        <v>78</v>
      </c>
      <c r="K8" s="68"/>
    </row>
    <row r="9" spans="1:15" ht="114" customHeight="1" thickBot="1">
      <c r="A9" s="67"/>
      <c r="B9" s="188"/>
      <c r="C9" s="118" t="s">
        <v>119</v>
      </c>
      <c r="D9" s="118" t="s">
        <v>113</v>
      </c>
      <c r="E9" s="118" t="s">
        <v>120</v>
      </c>
      <c r="F9" s="128" t="s">
        <v>114</v>
      </c>
      <c r="G9" s="200"/>
      <c r="H9" s="190"/>
      <c r="I9" s="190"/>
      <c r="J9" s="192"/>
      <c r="K9" s="68"/>
      <c r="M9" s="196" t="s">
        <v>121</v>
      </c>
    </row>
    <row r="10" spans="1:15" ht="26" customHeight="1">
      <c r="A10" s="67"/>
      <c r="B10" s="115">
        <v>1</v>
      </c>
      <c r="C10" s="125">
        <f>0.5*0.746</f>
        <v>0.373</v>
      </c>
      <c r="D10" s="126">
        <v>1</v>
      </c>
      <c r="E10" s="126">
        <v>4</v>
      </c>
      <c r="F10" s="126">
        <v>120</v>
      </c>
      <c r="G10" s="110" t="s">
        <v>59</v>
      </c>
      <c r="H10" s="116">
        <f>IFERROR((C10*D10*E10*F10*(VLOOKUP(G10,อ้างอิง!$C$22:$F$23,4,0))),0)</f>
        <v>159.20236799999998</v>
      </c>
      <c r="I10" s="116">
        <v>0</v>
      </c>
      <c r="J10" s="117">
        <f>+H10-I10</f>
        <v>159.20236799999998</v>
      </c>
      <c r="K10" s="68"/>
      <c r="M10" s="196"/>
    </row>
    <row r="11" spans="1:15" ht="26" customHeight="1">
      <c r="A11" s="67"/>
      <c r="B11" s="113"/>
      <c r="C11" s="109"/>
      <c r="D11" s="109"/>
      <c r="E11" s="109"/>
      <c r="F11" s="109"/>
      <c r="G11" s="109"/>
      <c r="H11" s="77">
        <f>(C11*D11*E11*F11)/1000*อ้างอิง!$H$10</f>
        <v>0</v>
      </c>
      <c r="I11" s="116">
        <f>G11*อ้างอิง!$H$10</f>
        <v>0</v>
      </c>
      <c r="J11" s="78">
        <f t="shared" ref="J11:J39" si="0">+H11-I11</f>
        <v>0</v>
      </c>
      <c r="K11" s="68"/>
      <c r="M11" s="196"/>
    </row>
    <row r="12" spans="1:15" ht="26" customHeight="1">
      <c r="A12" s="67"/>
      <c r="B12" s="70"/>
      <c r="C12" s="109"/>
      <c r="D12" s="109"/>
      <c r="E12" s="109"/>
      <c r="F12" s="109"/>
      <c r="G12" s="109"/>
      <c r="H12" s="77">
        <f>(C12*D12*E12*F12)/1000*อ้างอิง!$H$10</f>
        <v>0</v>
      </c>
      <c r="I12" s="116">
        <f>G12*อ้างอิง!$H$10</f>
        <v>0</v>
      </c>
      <c r="J12" s="78">
        <f t="shared" si="0"/>
        <v>0</v>
      </c>
      <c r="K12" s="68"/>
      <c r="M12" s="196"/>
    </row>
    <row r="13" spans="1:15" ht="26" customHeight="1">
      <c r="A13" s="67"/>
      <c r="B13" s="70"/>
      <c r="C13" s="109"/>
      <c r="D13" s="109"/>
      <c r="E13" s="109"/>
      <c r="F13" s="109"/>
      <c r="G13" s="109"/>
      <c r="H13" s="77">
        <f>(C13*D13*E13*F13)/1000*อ้างอิง!$H$10</f>
        <v>0</v>
      </c>
      <c r="I13" s="116">
        <f>G13*อ้างอิง!$H$10</f>
        <v>0</v>
      </c>
      <c r="J13" s="78">
        <f t="shared" si="0"/>
        <v>0</v>
      </c>
      <c r="K13" s="68"/>
    </row>
    <row r="14" spans="1:15" ht="26" customHeight="1">
      <c r="A14" s="67"/>
      <c r="B14" s="70"/>
      <c r="C14" s="109"/>
      <c r="D14" s="109"/>
      <c r="E14" s="109"/>
      <c r="F14" s="109"/>
      <c r="G14" s="109"/>
      <c r="H14" s="77">
        <f>(C14*D14*E14*F14)/1000*อ้างอิง!$H$10</f>
        <v>0</v>
      </c>
      <c r="I14" s="116">
        <f>G14*อ้างอิง!$H$10</f>
        <v>0</v>
      </c>
      <c r="J14" s="78">
        <f t="shared" si="0"/>
        <v>0</v>
      </c>
      <c r="K14" s="68"/>
    </row>
    <row r="15" spans="1:15" ht="26" customHeight="1">
      <c r="A15" s="67"/>
      <c r="B15" s="70"/>
      <c r="C15" s="109"/>
      <c r="D15" s="109"/>
      <c r="E15" s="109"/>
      <c r="F15" s="109"/>
      <c r="G15" s="109"/>
      <c r="H15" s="77">
        <f>(C15*D15*E15*F15)/1000*อ้างอิง!$H$10</f>
        <v>0</v>
      </c>
      <c r="I15" s="116">
        <f>G15*อ้างอิง!$H$10</f>
        <v>0</v>
      </c>
      <c r="J15" s="78">
        <f t="shared" si="0"/>
        <v>0</v>
      </c>
      <c r="K15" s="68"/>
    </row>
    <row r="16" spans="1:15" ht="26" customHeight="1">
      <c r="A16" s="67"/>
      <c r="B16" s="70"/>
      <c r="C16" s="109"/>
      <c r="D16" s="109"/>
      <c r="E16" s="109"/>
      <c r="F16" s="109"/>
      <c r="G16" s="109"/>
      <c r="H16" s="77">
        <f>(C16*D16*E16*F16)/1000*อ้างอิง!$H$10</f>
        <v>0</v>
      </c>
      <c r="I16" s="116">
        <f>G16*อ้างอิง!$H$10</f>
        <v>0</v>
      </c>
      <c r="J16" s="78">
        <f t="shared" si="0"/>
        <v>0</v>
      </c>
      <c r="K16" s="68"/>
    </row>
    <row r="17" spans="1:11" ht="26" customHeight="1">
      <c r="A17" s="67"/>
      <c r="B17" s="70"/>
      <c r="C17" s="109"/>
      <c r="D17" s="109"/>
      <c r="E17" s="109"/>
      <c r="F17" s="109"/>
      <c r="G17" s="109"/>
      <c r="H17" s="77">
        <f>(C17*D17*E17*F17)/1000*อ้างอิง!$H$10</f>
        <v>0</v>
      </c>
      <c r="I17" s="116">
        <f>G17*อ้างอิง!$H$10</f>
        <v>0</v>
      </c>
      <c r="J17" s="78">
        <f t="shared" si="0"/>
        <v>0</v>
      </c>
      <c r="K17" s="68"/>
    </row>
    <row r="18" spans="1:11" ht="26" customHeight="1">
      <c r="A18" s="67"/>
      <c r="B18" s="70"/>
      <c r="C18" s="109"/>
      <c r="D18" s="109"/>
      <c r="E18" s="109"/>
      <c r="F18" s="109"/>
      <c r="G18" s="109"/>
      <c r="H18" s="77">
        <f>(C18*D18*E18*F18)/1000*อ้างอิง!$H$10</f>
        <v>0</v>
      </c>
      <c r="I18" s="116">
        <f>G18*อ้างอิง!$H$10</f>
        <v>0</v>
      </c>
      <c r="J18" s="78">
        <f t="shared" si="0"/>
        <v>0</v>
      </c>
      <c r="K18" s="68"/>
    </row>
    <row r="19" spans="1:11" ht="26" customHeight="1">
      <c r="A19" s="67"/>
      <c r="B19" s="70"/>
      <c r="C19" s="109"/>
      <c r="D19" s="109"/>
      <c r="E19" s="109"/>
      <c r="F19" s="109"/>
      <c r="G19" s="109"/>
      <c r="H19" s="77">
        <f>(C19*D19*E19*F19)/1000*อ้างอิง!$H$10</f>
        <v>0</v>
      </c>
      <c r="I19" s="116">
        <f>G19*อ้างอิง!$H$10</f>
        <v>0</v>
      </c>
      <c r="J19" s="78">
        <f t="shared" si="0"/>
        <v>0</v>
      </c>
      <c r="K19" s="68"/>
    </row>
    <row r="20" spans="1:11" ht="26" customHeight="1">
      <c r="A20" s="67"/>
      <c r="B20" s="70"/>
      <c r="C20" s="109"/>
      <c r="D20" s="109"/>
      <c r="E20" s="109"/>
      <c r="F20" s="109"/>
      <c r="G20" s="109"/>
      <c r="H20" s="77">
        <f>(C20*D20*E20*F20)/1000*อ้างอิง!$H$10</f>
        <v>0</v>
      </c>
      <c r="I20" s="116">
        <f>G20*อ้างอิง!$H$10</f>
        <v>0</v>
      </c>
      <c r="J20" s="78">
        <f t="shared" si="0"/>
        <v>0</v>
      </c>
      <c r="K20" s="68"/>
    </row>
    <row r="21" spans="1:11" ht="26" customHeight="1">
      <c r="A21" s="67"/>
      <c r="B21" s="70"/>
      <c r="C21" s="109"/>
      <c r="D21" s="109"/>
      <c r="E21" s="109"/>
      <c r="F21" s="109"/>
      <c r="G21" s="109"/>
      <c r="H21" s="77">
        <f>(C21*D21*E21*F21)/1000*อ้างอิง!$H$10</f>
        <v>0</v>
      </c>
      <c r="I21" s="116">
        <f>G21*อ้างอิง!$H$10</f>
        <v>0</v>
      </c>
      <c r="J21" s="78">
        <f t="shared" si="0"/>
        <v>0</v>
      </c>
      <c r="K21" s="68"/>
    </row>
    <row r="22" spans="1:11" ht="26" customHeight="1">
      <c r="A22" s="67"/>
      <c r="B22" s="70"/>
      <c r="C22" s="109"/>
      <c r="D22" s="109"/>
      <c r="E22" s="109"/>
      <c r="F22" s="109"/>
      <c r="G22" s="109"/>
      <c r="H22" s="77">
        <f>(C22*D22*E22*F22)/1000*อ้างอิง!$H$10</f>
        <v>0</v>
      </c>
      <c r="I22" s="116">
        <f>G22*อ้างอิง!$H$10</f>
        <v>0</v>
      </c>
      <c r="J22" s="78">
        <f t="shared" si="0"/>
        <v>0</v>
      </c>
      <c r="K22" s="68"/>
    </row>
    <row r="23" spans="1:11" ht="26" customHeight="1">
      <c r="A23" s="67"/>
      <c r="B23" s="70"/>
      <c r="C23" s="109"/>
      <c r="D23" s="109"/>
      <c r="E23" s="109"/>
      <c r="F23" s="109"/>
      <c r="G23" s="109"/>
      <c r="H23" s="77">
        <f>(C23*D23*E23*F23)/1000*อ้างอิง!$H$10</f>
        <v>0</v>
      </c>
      <c r="I23" s="116">
        <f>G23*อ้างอิง!$H$10</f>
        <v>0</v>
      </c>
      <c r="J23" s="78">
        <f t="shared" si="0"/>
        <v>0</v>
      </c>
      <c r="K23" s="68"/>
    </row>
    <row r="24" spans="1:11" ht="26" customHeight="1">
      <c r="A24" s="67"/>
      <c r="B24" s="70"/>
      <c r="C24" s="109"/>
      <c r="D24" s="109"/>
      <c r="E24" s="109"/>
      <c r="F24" s="109"/>
      <c r="G24" s="109"/>
      <c r="H24" s="77">
        <f>(C24*D24*E24*F24)/1000*อ้างอิง!$H$10</f>
        <v>0</v>
      </c>
      <c r="I24" s="116">
        <f>G24*อ้างอิง!$H$10</f>
        <v>0</v>
      </c>
      <c r="J24" s="78">
        <f t="shared" si="0"/>
        <v>0</v>
      </c>
      <c r="K24" s="68"/>
    </row>
    <row r="25" spans="1:11" ht="26" customHeight="1">
      <c r="A25" s="67"/>
      <c r="B25" s="70"/>
      <c r="C25" s="109"/>
      <c r="D25" s="109"/>
      <c r="E25" s="109"/>
      <c r="F25" s="109"/>
      <c r="G25" s="109"/>
      <c r="H25" s="77">
        <f>(C25*D25*E25*F25)/1000*อ้างอิง!$H$10</f>
        <v>0</v>
      </c>
      <c r="I25" s="116">
        <f>G25*อ้างอิง!$H$10</f>
        <v>0</v>
      </c>
      <c r="J25" s="78">
        <f t="shared" si="0"/>
        <v>0</v>
      </c>
      <c r="K25" s="68"/>
    </row>
    <row r="26" spans="1:11" ht="26" customHeight="1">
      <c r="A26" s="67"/>
      <c r="B26" s="70"/>
      <c r="C26" s="109"/>
      <c r="D26" s="109"/>
      <c r="E26" s="109"/>
      <c r="F26" s="109"/>
      <c r="G26" s="109"/>
      <c r="H26" s="77">
        <f>(C26*D26*E26*F26)/1000*อ้างอิง!$H$10</f>
        <v>0</v>
      </c>
      <c r="I26" s="116">
        <f>G26*อ้างอิง!$H$10</f>
        <v>0</v>
      </c>
      <c r="J26" s="78">
        <f t="shared" si="0"/>
        <v>0</v>
      </c>
      <c r="K26" s="68"/>
    </row>
    <row r="27" spans="1:11" ht="26" customHeight="1">
      <c r="A27" s="67"/>
      <c r="B27" s="70"/>
      <c r="C27" s="109"/>
      <c r="D27" s="109"/>
      <c r="E27" s="109"/>
      <c r="F27" s="109"/>
      <c r="G27" s="109"/>
      <c r="H27" s="77">
        <f>(C27*D27*E27*F27)/1000*อ้างอิง!$H$10</f>
        <v>0</v>
      </c>
      <c r="I27" s="116">
        <f>G27*อ้างอิง!$H$10</f>
        <v>0</v>
      </c>
      <c r="J27" s="78">
        <f t="shared" si="0"/>
        <v>0</v>
      </c>
      <c r="K27" s="68"/>
    </row>
    <row r="28" spans="1:11" ht="26" customHeight="1">
      <c r="A28" s="67"/>
      <c r="B28" s="70"/>
      <c r="C28" s="109"/>
      <c r="D28" s="109"/>
      <c r="E28" s="109"/>
      <c r="F28" s="109"/>
      <c r="G28" s="109"/>
      <c r="H28" s="77">
        <f>(C28*D28*E28*F28)/1000*อ้างอิง!$H$10</f>
        <v>0</v>
      </c>
      <c r="I28" s="116">
        <f>G28*อ้างอิง!$H$10</f>
        <v>0</v>
      </c>
      <c r="J28" s="78">
        <f t="shared" si="0"/>
        <v>0</v>
      </c>
      <c r="K28" s="68"/>
    </row>
    <row r="29" spans="1:11" ht="26" customHeight="1">
      <c r="A29" s="67"/>
      <c r="B29" s="70"/>
      <c r="C29" s="109"/>
      <c r="D29" s="109"/>
      <c r="E29" s="109"/>
      <c r="F29" s="109"/>
      <c r="G29" s="109"/>
      <c r="H29" s="77">
        <f>(C29*D29*E29*F29)/1000*อ้างอิง!$H$10</f>
        <v>0</v>
      </c>
      <c r="I29" s="116">
        <f>G29*อ้างอิง!$H$10</f>
        <v>0</v>
      </c>
      <c r="J29" s="78">
        <f t="shared" si="0"/>
        <v>0</v>
      </c>
      <c r="K29" s="68"/>
    </row>
    <row r="30" spans="1:11" ht="26" customHeight="1">
      <c r="A30" s="67"/>
      <c r="B30" s="70"/>
      <c r="C30" s="109"/>
      <c r="D30" s="109"/>
      <c r="E30" s="109"/>
      <c r="F30" s="109"/>
      <c r="G30" s="109"/>
      <c r="H30" s="77">
        <f>(C30*D30*E30*F30)/1000*อ้างอิง!$H$10</f>
        <v>0</v>
      </c>
      <c r="I30" s="116">
        <f>G30*อ้างอิง!$H$10</f>
        <v>0</v>
      </c>
      <c r="J30" s="78">
        <f t="shared" si="0"/>
        <v>0</v>
      </c>
      <c r="K30" s="68"/>
    </row>
    <row r="31" spans="1:11" ht="26" customHeight="1">
      <c r="A31" s="67"/>
      <c r="B31" s="70"/>
      <c r="C31" s="109"/>
      <c r="D31" s="109"/>
      <c r="E31" s="109"/>
      <c r="F31" s="109"/>
      <c r="G31" s="109"/>
      <c r="H31" s="77">
        <f>(C31*D31*E31*F31)/1000*อ้างอิง!$H$10</f>
        <v>0</v>
      </c>
      <c r="I31" s="116">
        <f>G31*อ้างอิง!$H$10</f>
        <v>0</v>
      </c>
      <c r="J31" s="78">
        <f t="shared" si="0"/>
        <v>0</v>
      </c>
      <c r="K31" s="68"/>
    </row>
    <row r="32" spans="1:11" ht="26" customHeight="1">
      <c r="A32" s="67"/>
      <c r="B32" s="70"/>
      <c r="C32" s="109"/>
      <c r="D32" s="109"/>
      <c r="E32" s="109"/>
      <c r="F32" s="109"/>
      <c r="G32" s="109"/>
      <c r="H32" s="77">
        <f>(C32*D32*E32*F32)/1000*อ้างอิง!$H$10</f>
        <v>0</v>
      </c>
      <c r="I32" s="116">
        <f>G32*อ้างอิง!$H$10</f>
        <v>0</v>
      </c>
      <c r="J32" s="78">
        <f t="shared" si="0"/>
        <v>0</v>
      </c>
      <c r="K32" s="68"/>
    </row>
    <row r="33" spans="1:11" ht="26" customHeight="1">
      <c r="A33" s="67"/>
      <c r="B33" s="70"/>
      <c r="C33" s="109"/>
      <c r="D33" s="109"/>
      <c r="E33" s="109"/>
      <c r="F33" s="109"/>
      <c r="G33" s="109"/>
      <c r="H33" s="77">
        <f>(C33*D33*E33*F33)/1000*อ้างอิง!$H$10</f>
        <v>0</v>
      </c>
      <c r="I33" s="116">
        <f>G33*อ้างอิง!$H$10</f>
        <v>0</v>
      </c>
      <c r="J33" s="78">
        <f t="shared" si="0"/>
        <v>0</v>
      </c>
      <c r="K33" s="68"/>
    </row>
    <row r="34" spans="1:11" ht="26" customHeight="1">
      <c r="A34" s="67"/>
      <c r="B34" s="70"/>
      <c r="C34" s="109"/>
      <c r="D34" s="109"/>
      <c r="E34" s="109"/>
      <c r="F34" s="109"/>
      <c r="G34" s="109"/>
      <c r="H34" s="77">
        <f>(C34*D34*E34*F34)/1000*อ้างอิง!$H$10</f>
        <v>0</v>
      </c>
      <c r="I34" s="116">
        <f>G34*อ้างอิง!$H$10</f>
        <v>0</v>
      </c>
      <c r="J34" s="78">
        <f t="shared" si="0"/>
        <v>0</v>
      </c>
      <c r="K34" s="68"/>
    </row>
    <row r="35" spans="1:11" ht="26" customHeight="1">
      <c r="A35" s="67"/>
      <c r="B35" s="70"/>
      <c r="C35" s="109"/>
      <c r="D35" s="109"/>
      <c r="E35" s="109"/>
      <c r="F35" s="109"/>
      <c r="G35" s="109"/>
      <c r="H35" s="77">
        <f>(C35*D35*E35*F35)/1000*อ้างอิง!$H$10</f>
        <v>0</v>
      </c>
      <c r="I35" s="116">
        <f>G35*อ้างอิง!$H$10</f>
        <v>0</v>
      </c>
      <c r="J35" s="78">
        <f t="shared" si="0"/>
        <v>0</v>
      </c>
      <c r="K35" s="68"/>
    </row>
    <row r="36" spans="1:11" ht="26" customHeight="1">
      <c r="A36" s="67"/>
      <c r="B36" s="70"/>
      <c r="C36" s="109"/>
      <c r="D36" s="109"/>
      <c r="E36" s="109"/>
      <c r="F36" s="109"/>
      <c r="G36" s="109"/>
      <c r="H36" s="77">
        <f>(C36*D36*E36*F36)/1000*อ้างอิง!$H$10</f>
        <v>0</v>
      </c>
      <c r="I36" s="116">
        <f>G36*อ้างอิง!$H$10</f>
        <v>0</v>
      </c>
      <c r="J36" s="78">
        <f t="shared" si="0"/>
        <v>0</v>
      </c>
      <c r="K36" s="68"/>
    </row>
    <row r="37" spans="1:11" ht="26" customHeight="1">
      <c r="A37" s="67"/>
      <c r="B37" s="70"/>
      <c r="C37" s="109"/>
      <c r="D37" s="109"/>
      <c r="E37" s="109"/>
      <c r="F37" s="109"/>
      <c r="G37" s="109"/>
      <c r="H37" s="77">
        <f>(C37*D37*E37*F37)/1000*อ้างอิง!$H$10</f>
        <v>0</v>
      </c>
      <c r="I37" s="116">
        <f>G37*อ้างอิง!$H$10</f>
        <v>0</v>
      </c>
      <c r="J37" s="78">
        <f t="shared" si="0"/>
        <v>0</v>
      </c>
      <c r="K37" s="68"/>
    </row>
    <row r="38" spans="1:11" ht="26" customHeight="1">
      <c r="A38" s="67"/>
      <c r="B38" s="70"/>
      <c r="C38" s="109"/>
      <c r="D38" s="109"/>
      <c r="E38" s="109"/>
      <c r="F38" s="109"/>
      <c r="G38" s="109"/>
      <c r="H38" s="77">
        <f>(C38*D38*E38*F38)/1000*อ้างอิง!$H$10</f>
        <v>0</v>
      </c>
      <c r="I38" s="116">
        <f>G38*อ้างอิง!$H$10</f>
        <v>0</v>
      </c>
      <c r="J38" s="78">
        <f t="shared" si="0"/>
        <v>0</v>
      </c>
      <c r="K38" s="68"/>
    </row>
    <row r="39" spans="1:11" ht="26" customHeight="1">
      <c r="A39" s="67"/>
      <c r="B39" s="70"/>
      <c r="C39" s="109"/>
      <c r="D39" s="109"/>
      <c r="E39" s="109"/>
      <c r="F39" s="109"/>
      <c r="G39" s="109"/>
      <c r="H39" s="77">
        <f>(C39*D39*E39*F39)/1000*อ้างอิง!$H$10</f>
        <v>0</v>
      </c>
      <c r="I39" s="116">
        <f>G39*อ้างอิง!$H$10</f>
        <v>0</v>
      </c>
      <c r="J39" s="78">
        <f t="shared" si="0"/>
        <v>0</v>
      </c>
      <c r="K39" s="68"/>
    </row>
    <row r="40" spans="1:11" ht="26" customHeight="1" thickBot="1">
      <c r="A40" s="67"/>
      <c r="B40" s="72" t="s">
        <v>8</v>
      </c>
      <c r="C40" s="73">
        <f>SUM(C10:C39)</f>
        <v>0.373</v>
      </c>
      <c r="D40" s="73">
        <f>SUM(D10:D39)</f>
        <v>1</v>
      </c>
      <c r="E40" s="73">
        <f>SUM(E10:E39)</f>
        <v>4</v>
      </c>
      <c r="F40" s="73"/>
      <c r="G40" s="73"/>
      <c r="H40" s="79">
        <f>SUM(H10:H39)</f>
        <v>159.20236799999998</v>
      </c>
      <c r="I40" s="114">
        <f>SUM(I10:I39)</f>
        <v>0</v>
      </c>
      <c r="J40" s="79">
        <f>ROUNDDOWN(SUM(J10:J39),0)</f>
        <v>159</v>
      </c>
      <c r="K40" s="68"/>
    </row>
    <row r="44" spans="1:11">
      <c r="H44" s="59" t="s">
        <v>89</v>
      </c>
      <c r="K44" s="59" t="s">
        <v>89</v>
      </c>
    </row>
  </sheetData>
  <sheetProtection algorithmName="SHA-512" hashValue="BfILLJ97WgSkiUV15Q1ZInLZa0CYZN6QQpsrTHiTS5AxVmRA6fcgbl7dAA3RXSC2hzua/nGrsitZMUY4rZjpXw==" saltValue="wT6IzUmma9kZTx1q05NVBg==" spinCount="100000" sheet="1" objects="1" scenarios="1"/>
  <mergeCells count="15">
    <mergeCell ref="A1:A4"/>
    <mergeCell ref="B1:I1"/>
    <mergeCell ref="C2:I2"/>
    <mergeCell ref="C3:I3"/>
    <mergeCell ref="C4:D4"/>
    <mergeCell ref="F4:I4"/>
    <mergeCell ref="M9:M12"/>
    <mergeCell ref="B6:J6"/>
    <mergeCell ref="B7:J7"/>
    <mergeCell ref="B8:B9"/>
    <mergeCell ref="C8:F8"/>
    <mergeCell ref="G8:G9"/>
    <mergeCell ref="H8:H9"/>
    <mergeCell ref="I8:I9"/>
    <mergeCell ref="J8:J9"/>
  </mergeCells>
  <pageMargins left="0.7" right="0.7" top="0.75" bottom="0.75" header="0.3" footer="0.3"/>
  <pageSetup paperSize="9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FF773E-D3BB-40C8-8AC4-606117AD3DDA}">
          <x14:formula1>
            <xm:f>อ้างอิง!$C$22:$C$23</xm:f>
          </x14:formula1>
          <xm:sqref>G10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L100"/>
  <sheetViews>
    <sheetView topLeftCell="A13" zoomScaleNormal="100" workbookViewId="0">
      <selection activeCell="D19" sqref="D19:F19"/>
    </sheetView>
  </sheetViews>
  <sheetFormatPr defaultColWidth="8.90625" defaultRowHeight="22.5"/>
  <cols>
    <col min="1" max="1" width="10.08984375" style="2" customWidth="1"/>
    <col min="2" max="2" width="20" style="2" customWidth="1"/>
    <col min="3" max="10" width="8.90625" style="2"/>
    <col min="11" max="11" width="10.36328125" style="2" customWidth="1"/>
    <col min="12" max="12" width="12.36328125" style="2" customWidth="1"/>
    <col min="13" max="16384" width="8.90625" style="2"/>
  </cols>
  <sheetData>
    <row r="1" spans="1:12" ht="35" customHeight="1">
      <c r="A1" s="130"/>
      <c r="B1" s="136" t="s">
        <v>0</v>
      </c>
      <c r="C1" s="136"/>
      <c r="D1" s="136"/>
      <c r="E1" s="136"/>
      <c r="F1" s="136"/>
      <c r="G1" s="136"/>
      <c r="H1" s="136"/>
      <c r="I1" s="136"/>
      <c r="J1" s="136"/>
      <c r="K1" s="56" t="s">
        <v>23</v>
      </c>
      <c r="L1" s="90" t="str">
        <f>ลักษณะกิจกรรม!L1</f>
        <v>LESS-AE-02</v>
      </c>
    </row>
    <row r="2" spans="1:12" ht="26" customHeight="1">
      <c r="A2" s="131"/>
      <c r="B2" s="55" t="s">
        <v>5</v>
      </c>
      <c r="C2" s="140" t="str">
        <f>+ลักษณะกิจกรรม!C2</f>
        <v>การผลิตพลังงานไฟฟ้าจากพลังงานหมุนเวียนเพื่อใช้เอง</v>
      </c>
      <c r="D2" s="141"/>
      <c r="E2" s="141"/>
      <c r="F2" s="141"/>
      <c r="G2" s="141"/>
      <c r="H2" s="141"/>
      <c r="I2" s="141"/>
      <c r="J2" s="142"/>
      <c r="K2" s="56" t="s">
        <v>24</v>
      </c>
      <c r="L2" s="91">
        <f>ลักษณะกิจกรรม!L2</f>
        <v>9</v>
      </c>
    </row>
    <row r="3" spans="1:12" ht="26" customHeight="1">
      <c r="A3" s="131"/>
      <c r="B3" s="56" t="s">
        <v>3</v>
      </c>
      <c r="C3" s="206" t="str">
        <f>ลักษณะกิจกรรม!$C$3</f>
        <v>กรอกข้อมูล</v>
      </c>
      <c r="D3" s="207"/>
      <c r="E3" s="207"/>
      <c r="F3" s="207"/>
      <c r="G3" s="207"/>
      <c r="H3" s="207"/>
      <c r="I3" s="207"/>
      <c r="J3" s="208"/>
      <c r="K3" s="56" t="s">
        <v>1</v>
      </c>
      <c r="L3" s="91">
        <v>5</v>
      </c>
    </row>
    <row r="4" spans="1:12" ht="26" customHeight="1">
      <c r="A4" s="132"/>
      <c r="B4" s="56" t="s">
        <v>4</v>
      </c>
      <c r="C4" s="209" t="str">
        <f>ลักษณะกิจกรรม!$C$4</f>
        <v>กรอกข้อมูล</v>
      </c>
      <c r="D4" s="210"/>
      <c r="E4" s="210"/>
      <c r="F4" s="210"/>
      <c r="G4" s="148" t="s">
        <v>15</v>
      </c>
      <c r="H4" s="149"/>
      <c r="I4" s="211" t="str">
        <f>ลักษณะกิจกรรม!$I$4</f>
        <v>กรอกข้อมูล</v>
      </c>
      <c r="J4" s="212"/>
      <c r="K4" s="56" t="s">
        <v>2</v>
      </c>
      <c r="L4" s="92" t="str">
        <f>+ลักษณะกิจกรรม!L4</f>
        <v>28/05/2568</v>
      </c>
    </row>
    <row r="5" spans="1:12" ht="26" customHeight="1">
      <c r="A5" s="3"/>
      <c r="L5" s="4"/>
    </row>
    <row r="6" spans="1:12" ht="26" customHeight="1">
      <c r="B6" s="201" t="s">
        <v>64</v>
      </c>
      <c r="C6" s="201"/>
      <c r="D6" s="201"/>
      <c r="E6" s="201"/>
      <c r="F6" s="201"/>
      <c r="G6" s="201"/>
      <c r="H6" s="201"/>
      <c r="I6" s="201"/>
      <c r="J6" s="201"/>
      <c r="L6" s="4"/>
    </row>
    <row r="7" spans="1:12" ht="26" customHeight="1">
      <c r="B7" s="93" t="str">
        <f>+'ข้อมูลกิจกรรม (ทดแทนสายส่ง'!B7:J7</f>
        <v>ช่วงระยะเวลาที่ขอการรับรองปริมาณก๊าซเรือนกระจกที่ลดได้  (ระบุช่วงเวลา วัน เดือน ปี - วัน เดือน ปี )</v>
      </c>
      <c r="C7" s="94"/>
      <c r="D7" s="94"/>
      <c r="E7" s="94"/>
      <c r="F7" s="94"/>
      <c r="G7" s="94"/>
      <c r="H7" s="94"/>
      <c r="I7" s="94"/>
      <c r="J7" s="94"/>
      <c r="L7" s="4"/>
    </row>
    <row r="8" spans="1:12" ht="79.25" customHeight="1">
      <c r="B8" s="107" t="s">
        <v>25</v>
      </c>
      <c r="C8" s="102" t="s">
        <v>31</v>
      </c>
      <c r="D8" s="202" t="s">
        <v>32</v>
      </c>
      <c r="E8" s="202"/>
      <c r="F8" s="202"/>
      <c r="G8" s="102" t="s">
        <v>35</v>
      </c>
      <c r="H8" s="203" t="s">
        <v>33</v>
      </c>
      <c r="I8" s="203"/>
      <c r="J8" s="203"/>
      <c r="L8" s="4"/>
    </row>
    <row r="9" spans="1:12" ht="47" customHeight="1">
      <c r="B9" s="108">
        <f>+'ข้อมูลกิจกรรม (ทดแทนสายส่ง'!J30</f>
        <v>0</v>
      </c>
      <c r="C9" s="95" t="s">
        <v>31</v>
      </c>
      <c r="D9" s="204">
        <f>+'ข้อมูลกิจกรรม (ทดแทนสายส่ง'!H30</f>
        <v>0</v>
      </c>
      <c r="E9" s="205"/>
      <c r="F9" s="205"/>
      <c r="G9" s="96" t="s">
        <v>35</v>
      </c>
      <c r="H9" s="204">
        <f>+'ข้อมูลกิจกรรม (ทดแทนสายส่ง'!I30</f>
        <v>0</v>
      </c>
      <c r="I9" s="205"/>
      <c r="J9" s="205"/>
      <c r="L9" s="4"/>
    </row>
    <row r="10" spans="1:12" ht="26" customHeight="1">
      <c r="L10" s="4"/>
    </row>
    <row r="11" spans="1:12" ht="26" customHeight="1">
      <c r="B11" s="201" t="s">
        <v>71</v>
      </c>
      <c r="C11" s="201"/>
      <c r="D11" s="201"/>
      <c r="E11" s="201"/>
      <c r="F11" s="201"/>
      <c r="G11" s="201"/>
      <c r="H11" s="201"/>
      <c r="I11" s="201"/>
      <c r="J11" s="201"/>
      <c r="L11" s="4"/>
    </row>
    <row r="12" spans="1:12" ht="26" customHeight="1">
      <c r="B12" s="93" t="str">
        <f>+'ข้อมูลกิจกรรม (ทดแทนผู้ผลิตอื่น'!B8:J8</f>
        <v>ช่วงระยะเวลาที่ขอการรับรองปริมาณก๊าซเรือนกระจกที่ลดได้  (ระบุช่วงเวลา วัน เดือน ปี - วัน เดือน ปี )</v>
      </c>
      <c r="C12" s="94"/>
      <c r="D12" s="94"/>
      <c r="E12" s="94"/>
      <c r="F12" s="94"/>
      <c r="G12" s="94"/>
      <c r="H12" s="94"/>
      <c r="I12" s="94"/>
      <c r="J12" s="94"/>
      <c r="L12" s="4"/>
    </row>
    <row r="13" spans="1:12" ht="86" customHeight="1">
      <c r="B13" s="107" t="s">
        <v>25</v>
      </c>
      <c r="C13" s="102" t="s">
        <v>31</v>
      </c>
      <c r="D13" s="202" t="s">
        <v>26</v>
      </c>
      <c r="E13" s="202"/>
      <c r="F13" s="202"/>
      <c r="G13" s="102" t="s">
        <v>35</v>
      </c>
      <c r="H13" s="203" t="s">
        <v>27</v>
      </c>
      <c r="I13" s="203"/>
      <c r="J13" s="203"/>
      <c r="L13" s="4"/>
    </row>
    <row r="14" spans="1:12" ht="47" customHeight="1">
      <c r="B14" s="108">
        <f>+'ข้อมูลกิจกรรม (ทดแทนผู้ผลิตอื่น'!J31</f>
        <v>0</v>
      </c>
      <c r="C14" s="95" t="s">
        <v>31</v>
      </c>
      <c r="D14" s="204">
        <f>+'ข้อมูลกิจกรรม (ทดแทนผู้ผลิตอื่น'!H31</f>
        <v>0</v>
      </c>
      <c r="E14" s="205"/>
      <c r="F14" s="205"/>
      <c r="G14" s="96" t="s">
        <v>35</v>
      </c>
      <c r="H14" s="204">
        <f>+'ข้อมูลกิจกรรม (ทดแทนผู้ผลิตอื่น'!I31</f>
        <v>0</v>
      </c>
      <c r="I14" s="205"/>
      <c r="J14" s="205"/>
      <c r="L14" s="4"/>
    </row>
    <row r="15" spans="1:12" ht="26" customHeight="1">
      <c r="L15" s="4"/>
    </row>
    <row r="16" spans="1:12" ht="26" customHeight="1">
      <c r="B16" s="201" t="s">
        <v>65</v>
      </c>
      <c r="C16" s="201"/>
      <c r="D16" s="201"/>
      <c r="E16" s="201"/>
      <c r="F16" s="201"/>
      <c r="G16" s="201"/>
      <c r="H16" s="201"/>
      <c r="I16" s="201"/>
      <c r="J16" s="201"/>
      <c r="L16" s="4"/>
    </row>
    <row r="17" spans="1:12" ht="26" customHeight="1">
      <c r="B17" s="93" t="str">
        <f>+'ข้อมูลกิจกรรม (เชื้อเพลิงฟอสซิล'!B7:K7</f>
        <v>ช่วงระยะเวลาที่ขอการรับรองปริมาณก๊าซเรือนกระจกที่ลดได้  (ระบุช่วงเวลา วัน เดือน ปี - วัน เดือน ปี )</v>
      </c>
      <c r="C17" s="94"/>
      <c r="D17" s="94"/>
      <c r="E17" s="94"/>
      <c r="F17" s="94"/>
      <c r="G17" s="94"/>
      <c r="H17" s="94"/>
      <c r="I17" s="94"/>
      <c r="J17" s="94"/>
      <c r="L17" s="4"/>
    </row>
    <row r="18" spans="1:12" ht="86" customHeight="1">
      <c r="B18" s="107" t="s">
        <v>25</v>
      </c>
      <c r="C18" s="102" t="s">
        <v>31</v>
      </c>
      <c r="D18" s="202" t="s">
        <v>26</v>
      </c>
      <c r="E18" s="202"/>
      <c r="F18" s="202"/>
      <c r="G18" s="102" t="s">
        <v>35</v>
      </c>
      <c r="H18" s="203" t="s">
        <v>27</v>
      </c>
      <c r="I18" s="203"/>
      <c r="J18" s="203"/>
      <c r="L18" s="4"/>
    </row>
    <row r="19" spans="1:12" ht="47" customHeight="1">
      <c r="B19" s="108">
        <f>+'ข้อมูลกิจกรรม (เชื้อเพลิงฟอสซิล'!K30</f>
        <v>0</v>
      </c>
      <c r="C19" s="95" t="s">
        <v>31</v>
      </c>
      <c r="D19" s="204">
        <f>+'ข้อมูลกิจกรรม (เชื้อเพลิงฟอสซิล'!I30</f>
        <v>0</v>
      </c>
      <c r="E19" s="205"/>
      <c r="F19" s="205"/>
      <c r="G19" s="96" t="s">
        <v>35</v>
      </c>
      <c r="H19" s="204">
        <f>+'ข้อมูลกิจกรรม (เชื้อเพลิงฟอสซิล'!J30</f>
        <v>0</v>
      </c>
      <c r="I19" s="205"/>
      <c r="J19" s="205"/>
      <c r="L19" s="4"/>
    </row>
    <row r="20" spans="1:12" ht="26" customHeight="1">
      <c r="L20" s="4"/>
    </row>
    <row r="21" spans="1:12" ht="26" customHeight="1">
      <c r="B21" s="201" t="s">
        <v>97</v>
      </c>
      <c r="C21" s="201"/>
      <c r="D21" s="201"/>
      <c r="E21" s="201"/>
      <c r="F21" s="201"/>
      <c r="G21" s="201"/>
      <c r="H21" s="201"/>
      <c r="I21" s="201"/>
      <c r="J21" s="201"/>
      <c r="L21" s="4"/>
    </row>
    <row r="22" spans="1:12" ht="26" customHeight="1">
      <c r="B22" s="93" t="str">
        <f>'ข้อมูลกิจกรรม (Solar Lighting)'!$B$7</f>
        <v>ช่วงระยะเวลาที่ขอการรับรองปริมาณก๊าซเรือนกระจกที่ลดได้  (ระบุช่วงเวลา วัน เดือน ปี - วัน เดือน ปี )</v>
      </c>
      <c r="C22" s="94"/>
      <c r="D22" s="94"/>
      <c r="E22" s="94"/>
      <c r="F22" s="94"/>
      <c r="G22" s="94"/>
      <c r="H22" s="94"/>
      <c r="I22" s="94"/>
      <c r="J22" s="94"/>
      <c r="L22" s="4"/>
    </row>
    <row r="23" spans="1:12" ht="41.4" customHeight="1">
      <c r="B23" s="107" t="s">
        <v>25</v>
      </c>
      <c r="C23" s="102" t="s">
        <v>31</v>
      </c>
      <c r="D23" s="202" t="s">
        <v>26</v>
      </c>
      <c r="E23" s="202"/>
      <c r="F23" s="202"/>
      <c r="G23" s="102" t="s">
        <v>35</v>
      </c>
      <c r="H23" s="203" t="s">
        <v>27</v>
      </c>
      <c r="I23" s="203"/>
      <c r="J23" s="203"/>
      <c r="L23" s="4"/>
    </row>
    <row r="24" spans="1:12" ht="52.25" customHeight="1">
      <c r="B24" s="108">
        <f>'ข้อมูลกิจกรรม (Solar Lighting)'!$J$40</f>
        <v>0</v>
      </c>
      <c r="C24" s="95" t="s">
        <v>31</v>
      </c>
      <c r="D24" s="204">
        <f>'ข้อมูลกิจกรรม (Solar Lighting)'!$H$40</f>
        <v>0</v>
      </c>
      <c r="E24" s="205"/>
      <c r="F24" s="205"/>
      <c r="G24" s="96" t="s">
        <v>35</v>
      </c>
      <c r="H24" s="204">
        <f>'ข้อมูลกิจกรรม (Solar Lighting)'!$I$40</f>
        <v>0</v>
      </c>
      <c r="I24" s="205"/>
      <c r="J24" s="205"/>
      <c r="L24" s="4"/>
    </row>
    <row r="25" spans="1:12" ht="26" customHeight="1">
      <c r="L25" s="4"/>
    </row>
    <row r="26" spans="1:12" ht="26" customHeight="1">
      <c r="L26" s="4"/>
    </row>
    <row r="27" spans="1:12" ht="20" customHeight="1">
      <c r="L27" s="4"/>
    </row>
    <row r="28" spans="1:12" ht="20" customHeight="1">
      <c r="L28" s="4"/>
    </row>
    <row r="29" spans="1:12" ht="20" customHeight="1" thickBo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/>
    </row>
    <row r="30" spans="1:12" ht="20" customHeight="1"/>
    <row r="31" spans="1:12" ht="20" customHeight="1"/>
    <row r="32" spans="1:12" ht="20" customHeight="1"/>
    <row r="95" spans="1:12">
      <c r="A95" s="3"/>
      <c r="L95" s="4"/>
    </row>
    <row r="96" spans="1:12">
      <c r="A96" s="3"/>
      <c r="L96" s="4"/>
    </row>
    <row r="97" spans="1:12">
      <c r="A97" s="3"/>
      <c r="L97" s="4"/>
    </row>
    <row r="98" spans="1:12">
      <c r="A98" s="3"/>
      <c r="L98" s="4"/>
    </row>
    <row r="99" spans="1:12">
      <c r="A99" s="3"/>
      <c r="L99" s="4"/>
    </row>
    <row r="100" spans="1:12" ht="23" thickBot="1">
      <c r="A100" s="1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4"/>
    </row>
  </sheetData>
  <sheetProtection algorithmName="SHA-512" hashValue="7VXt/RHJYPR6oa38LVMMBTZzs6vLWRCvPAmCxTo10alGVCto6FWFLq8lqFhO7dnlLMTegffC7P3gSFXN10CENw==" saltValue="i4yNs/nVqbspvvhd8fDAZQ==" spinCount="100000" sheet="1" objects="1" scenarios="1"/>
  <mergeCells count="27">
    <mergeCell ref="B11:J11"/>
    <mergeCell ref="D13:F13"/>
    <mergeCell ref="H13:J13"/>
    <mergeCell ref="D14:F14"/>
    <mergeCell ref="H14:J14"/>
    <mergeCell ref="D8:F8"/>
    <mergeCell ref="H8:J8"/>
    <mergeCell ref="D9:F9"/>
    <mergeCell ref="H9:J9"/>
    <mergeCell ref="A1:A4"/>
    <mergeCell ref="B1:J1"/>
    <mergeCell ref="C2:J2"/>
    <mergeCell ref="C3:J3"/>
    <mergeCell ref="C4:F4"/>
    <mergeCell ref="G4:H4"/>
    <mergeCell ref="I4:J4"/>
    <mergeCell ref="B6:J6"/>
    <mergeCell ref="B16:J16"/>
    <mergeCell ref="D18:F18"/>
    <mergeCell ref="H18:J18"/>
    <mergeCell ref="D19:F19"/>
    <mergeCell ref="H19:J19"/>
    <mergeCell ref="B21:J21"/>
    <mergeCell ref="D23:F23"/>
    <mergeCell ref="H23:J23"/>
    <mergeCell ref="D24:F24"/>
    <mergeCell ref="H24:J24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B1:H23"/>
  <sheetViews>
    <sheetView showGridLines="0" zoomScaleNormal="100" workbookViewId="0">
      <selection activeCell="H10" sqref="H10"/>
    </sheetView>
  </sheetViews>
  <sheetFormatPr defaultColWidth="8.6328125" defaultRowHeight="22.5"/>
  <cols>
    <col min="1" max="2" width="8.6328125" style="2"/>
    <col min="3" max="3" width="28.54296875" style="2" customWidth="1"/>
    <col min="4" max="4" width="63" style="2" customWidth="1"/>
    <col min="5" max="5" width="52.453125" style="2" customWidth="1"/>
    <col min="6" max="6" width="18.54296875" style="2" customWidth="1"/>
    <col min="7" max="7" width="22.54296875" style="2" customWidth="1"/>
    <col min="8" max="8" width="17.90625" style="2" customWidth="1"/>
    <col min="9" max="9" width="25" style="2" customWidth="1"/>
    <col min="10" max="16384" width="8.6328125" style="2"/>
  </cols>
  <sheetData>
    <row r="1" spans="2:8" ht="50" customHeight="1">
      <c r="C1" s="32" t="s">
        <v>13</v>
      </c>
    </row>
    <row r="2" spans="2:8" ht="50" customHeight="1">
      <c r="C2" s="27" t="s">
        <v>25</v>
      </c>
      <c r="D2" s="103" t="s">
        <v>76</v>
      </c>
      <c r="E2" s="31"/>
      <c r="F2" s="31"/>
      <c r="G2" s="31"/>
      <c r="H2" s="31"/>
    </row>
    <row r="3" spans="2:8" ht="146.4" customHeight="1">
      <c r="C3" s="28" t="s">
        <v>26</v>
      </c>
      <c r="D3" s="213" t="s">
        <v>87</v>
      </c>
      <c r="E3" s="213"/>
      <c r="F3" s="213"/>
      <c r="G3" s="213"/>
      <c r="H3" s="213"/>
    </row>
    <row r="4" spans="2:8" ht="69.5">
      <c r="C4" s="30" t="s">
        <v>27</v>
      </c>
      <c r="D4" s="104" t="s">
        <v>88</v>
      </c>
      <c r="E4" s="29"/>
      <c r="F4" s="29"/>
      <c r="G4" s="29"/>
      <c r="H4" s="29"/>
    </row>
    <row r="5" spans="2:8" ht="25.25" customHeight="1">
      <c r="C5" s="25"/>
      <c r="D5" s="26"/>
    </row>
    <row r="6" spans="2:8" ht="27.65" customHeight="1">
      <c r="B6" s="18" t="s">
        <v>22</v>
      </c>
      <c r="D6" s="19"/>
    </row>
    <row r="7" spans="2:8" ht="25.25" customHeight="1">
      <c r="B7" s="50" t="s">
        <v>7</v>
      </c>
      <c r="C7" s="50" t="s">
        <v>9</v>
      </c>
      <c r="D7" s="50" t="s">
        <v>10</v>
      </c>
      <c r="E7" s="50" t="s">
        <v>11</v>
      </c>
      <c r="F7" s="50"/>
      <c r="G7" s="50" t="s">
        <v>12</v>
      </c>
      <c r="H7" s="50" t="s">
        <v>21</v>
      </c>
    </row>
    <row r="8" spans="2:8" ht="25.25" customHeight="1">
      <c r="B8" s="22">
        <v>1</v>
      </c>
      <c r="C8" s="22" t="s">
        <v>83</v>
      </c>
      <c r="D8" s="35" t="s">
        <v>44</v>
      </c>
      <c r="E8" s="35" t="s">
        <v>34</v>
      </c>
      <c r="F8" s="35"/>
      <c r="G8" s="36" t="s">
        <v>43</v>
      </c>
      <c r="H8" s="53" t="s">
        <v>63</v>
      </c>
    </row>
    <row r="9" spans="2:8" ht="35" customHeight="1">
      <c r="B9" s="22">
        <v>2</v>
      </c>
      <c r="C9" s="22" t="s">
        <v>84</v>
      </c>
      <c r="D9" s="23" t="s">
        <v>45</v>
      </c>
      <c r="E9" s="35" t="s">
        <v>34</v>
      </c>
      <c r="F9" s="35"/>
      <c r="G9" s="36" t="s">
        <v>43</v>
      </c>
      <c r="H9" s="53" t="s">
        <v>63</v>
      </c>
    </row>
    <row r="10" spans="2:8" ht="50.4" customHeight="1">
      <c r="B10" s="21">
        <v>3</v>
      </c>
      <c r="C10" s="22" t="s">
        <v>109</v>
      </c>
      <c r="D10" s="23" t="s">
        <v>93</v>
      </c>
      <c r="E10" s="23" t="s">
        <v>29</v>
      </c>
      <c r="F10" s="23"/>
      <c r="G10" s="22" t="s">
        <v>30</v>
      </c>
      <c r="H10" s="51">
        <v>0.46820000000000001</v>
      </c>
    </row>
    <row r="11" spans="2:8" ht="50.4" customHeight="1">
      <c r="B11" s="21">
        <v>4</v>
      </c>
      <c r="C11" s="22" t="s">
        <v>86</v>
      </c>
      <c r="D11" s="23" t="s">
        <v>85</v>
      </c>
      <c r="E11" s="23" t="s">
        <v>41</v>
      </c>
      <c r="F11" s="23"/>
      <c r="G11" s="22" t="s">
        <v>40</v>
      </c>
      <c r="H11" s="52">
        <v>4</v>
      </c>
    </row>
    <row r="12" spans="2:8" ht="36" customHeight="1">
      <c r="B12" s="21">
        <v>5</v>
      </c>
      <c r="C12" s="22"/>
      <c r="D12" s="23" t="s">
        <v>61</v>
      </c>
      <c r="E12" s="23"/>
      <c r="F12" s="23"/>
      <c r="G12" s="22"/>
      <c r="H12" s="52">
        <v>0.3</v>
      </c>
    </row>
    <row r="13" spans="2:8" ht="36" customHeight="1">
      <c r="B13" s="21">
        <v>6</v>
      </c>
      <c r="C13" s="22"/>
      <c r="D13" s="23" t="s">
        <v>115</v>
      </c>
      <c r="E13" s="23"/>
      <c r="F13" s="23"/>
      <c r="G13" s="22"/>
      <c r="H13" s="52">
        <v>0.25</v>
      </c>
    </row>
    <row r="14" spans="2:8" ht="83.4" customHeight="1">
      <c r="B14" s="21">
        <v>7</v>
      </c>
      <c r="C14" s="22" t="s">
        <v>92</v>
      </c>
      <c r="D14" s="23" t="s">
        <v>70</v>
      </c>
      <c r="E14" s="23" t="s">
        <v>72</v>
      </c>
      <c r="F14" s="23"/>
      <c r="G14" s="22" t="s">
        <v>30</v>
      </c>
      <c r="H14" s="54">
        <f>+'ข้อมูลกิจกรรม (ทดแทนผู้ผลิตอื่น'!G7</f>
        <v>0.31900000000000001</v>
      </c>
    </row>
    <row r="15" spans="2:8" ht="32" customHeight="1">
      <c r="B15" s="39"/>
      <c r="C15" s="39"/>
      <c r="D15" s="39"/>
      <c r="E15" s="39"/>
      <c r="F15" s="39"/>
      <c r="G15" s="39"/>
      <c r="H15" s="39"/>
    </row>
    <row r="16" spans="2:8" ht="30" customHeight="1">
      <c r="B16" s="39"/>
      <c r="C16" s="49" t="s">
        <v>56</v>
      </c>
      <c r="D16" s="49" t="s">
        <v>48</v>
      </c>
      <c r="E16" s="49" t="s">
        <v>49</v>
      </c>
      <c r="F16" s="220"/>
      <c r="G16" s="214" t="s">
        <v>12</v>
      </c>
      <c r="H16" s="40"/>
    </row>
    <row r="17" spans="2:8" ht="25.25" customHeight="1">
      <c r="B17" s="39"/>
      <c r="C17" s="217" t="s">
        <v>52</v>
      </c>
      <c r="D17" s="98" t="s">
        <v>50</v>
      </c>
      <c r="E17" s="98" t="s">
        <v>51</v>
      </c>
      <c r="F17" s="221"/>
      <c r="G17" s="215"/>
      <c r="H17" s="40"/>
    </row>
    <row r="18" spans="2:8" ht="47.25" customHeight="1">
      <c r="B18" s="39"/>
      <c r="C18" s="218"/>
      <c r="D18" s="48" t="s">
        <v>116</v>
      </c>
      <c r="E18" s="48" t="s">
        <v>53</v>
      </c>
      <c r="F18" s="222"/>
      <c r="G18" s="216"/>
      <c r="H18" s="40"/>
    </row>
    <row r="19" spans="2:8" ht="30" customHeight="1">
      <c r="B19" s="39"/>
      <c r="C19" s="219"/>
      <c r="D19" s="42" t="s">
        <v>54</v>
      </c>
      <c r="E19" s="20" t="s">
        <v>55</v>
      </c>
      <c r="F19" s="20"/>
      <c r="G19" s="50"/>
      <c r="H19" s="40"/>
    </row>
    <row r="20" spans="2:8" ht="30" customHeight="1">
      <c r="B20" s="39"/>
      <c r="C20" s="124" t="s">
        <v>111</v>
      </c>
      <c r="D20" s="105">
        <v>3.6</v>
      </c>
      <c r="E20" s="46"/>
      <c r="F20" s="46"/>
      <c r="G20" s="46" t="s">
        <v>58</v>
      </c>
      <c r="H20" s="40"/>
    </row>
    <row r="21" spans="2:8" ht="27" customHeight="1">
      <c r="B21" s="39"/>
      <c r="C21" s="43" t="s">
        <v>57</v>
      </c>
      <c r="D21" s="44">
        <v>31.48</v>
      </c>
      <c r="E21" s="45">
        <f>69300/1000000</f>
        <v>6.93E-2</v>
      </c>
      <c r="F21" s="45"/>
      <c r="G21" s="41" t="s">
        <v>60</v>
      </c>
      <c r="H21" s="40" t="s">
        <v>89</v>
      </c>
    </row>
    <row r="22" spans="2:8" ht="27" customHeight="1">
      <c r="B22" s="24"/>
      <c r="C22" s="43" t="s">
        <v>59</v>
      </c>
      <c r="D22" s="44">
        <v>36.42</v>
      </c>
      <c r="E22" s="45">
        <f>74100/1000000</f>
        <v>7.4099999999999999E-2</v>
      </c>
      <c r="F22" s="45">
        <f>E22/0.3*3.6</f>
        <v>0.88919999999999999</v>
      </c>
      <c r="G22" s="41" t="s">
        <v>60</v>
      </c>
      <c r="H22" s="47"/>
    </row>
    <row r="23" spans="2:8">
      <c r="C23" s="43" t="s">
        <v>112</v>
      </c>
      <c r="D23" s="43"/>
      <c r="E23" s="127">
        <f>H10</f>
        <v>0.46820000000000001</v>
      </c>
      <c r="F23" s="127">
        <f>E23</f>
        <v>0.46820000000000001</v>
      </c>
      <c r="G23" s="43"/>
    </row>
  </sheetData>
  <sheetProtection algorithmName="SHA-512" hashValue="fsMu2siMc+7XXz9tYXtFtmexwU7GQYkur68Ow7pZ1Ccvr/Y85utEP6MmmkndEtiaHaxW2xJ+wdwkx8+Mv4yyxA==" saltValue="BWVt+u8ZZvEHBlqYOleIhQ==" spinCount="100000" sheet="1" objects="1" scenarios="1"/>
  <mergeCells count="4">
    <mergeCell ref="D3:H3"/>
    <mergeCell ref="G16:G18"/>
    <mergeCell ref="C17:C19"/>
    <mergeCell ref="F16:F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ลักษณะกิจกรรม</vt:lpstr>
      <vt:lpstr>ข้อมูลกิจกรรม (ทดแทนสายส่ง</vt:lpstr>
      <vt:lpstr>ข้อมูลกิจกรรม (ทดแทนผู้ผลิตอื่น</vt:lpstr>
      <vt:lpstr>ข้อมูลกิจกรรม (เชื้อเพลิงฟอสซิล</vt:lpstr>
      <vt:lpstr>ข้อมูลกิจกรรม (Solar Lighting)</vt:lpstr>
      <vt:lpstr>ข้อมูลกิจกรรม (Solar สูบน้ำ)</vt:lpstr>
      <vt:lpstr>สรุปผลการประเมิน</vt:lpstr>
      <vt:lpstr>อ้างอิง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suttinee</dc:creator>
  <cp:lastModifiedBy>ADMIN</cp:lastModifiedBy>
  <dcterms:created xsi:type="dcterms:W3CDTF">2015-03-06T06:55:57Z</dcterms:created>
  <dcterms:modified xsi:type="dcterms:W3CDTF">2025-05-16T02:49:36Z</dcterms:modified>
</cp:coreProperties>
</file>