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 ARISA\ไฟล์คำนวณ\ป่าไม้และเกษตร\บังคับใช้ 01_10_68\"/>
    </mc:Choice>
  </mc:AlternateContent>
  <xr:revisionPtr revIDLastSave="0" documentId="13_ncr:1_{35AAD20F-CB45-43CA-8174-6A8EE0E2E764}" xr6:coauthVersionLast="47" xr6:coauthVersionMax="47" xr10:uidLastSave="{00000000-0000-0000-0000-000000000000}"/>
  <bookViews>
    <workbookView xWindow="-28920" yWindow="735" windowWidth="29040" windowHeight="15720" tabRatio="767" xr2:uid="{00000000-000D-0000-FFFF-FFFF00000000}"/>
  </bookViews>
  <sheets>
    <sheet name="ลักษณะกิจกรรม" sheetId="5" r:id="rId1"/>
    <sheet name="ข้อมูลกิจกรรม (พืชทั่วไป)" sheetId="17" r:id="rId2"/>
    <sheet name="ข้อมูลกิจกรรม (ข้าว)" sheetId="19" r:id="rId3"/>
    <sheet name="สรุปผลการประเมิน" sheetId="21" r:id="rId4"/>
    <sheet name="วิธีการคำนวณ พืชทั่วไป" sheetId="18" r:id="rId5"/>
    <sheet name="วิธีการคำนวณ (ข้าว)" sheetId="20" r:id="rId6"/>
    <sheet name="อ้างอิง" sheetId="14" r:id="rId7"/>
    <sheet name="ปริมาณไนโตรเจนของปุ๋ยอินทรีย์" sheetId="22" r:id="rId8"/>
  </sheets>
  <calcPr calcId="191029"/>
  <customWorkbookViews>
    <customWorkbookView name="Fr-02" guid="{4A84D616-4AC1-4199-B962-FE0AC76EE94A}" maximized="1" windowWidth="1362" windowHeight="543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8" l="1"/>
  <c r="D33" i="18" a="1"/>
  <c r="D33" i="18" s="1"/>
  <c r="D34" i="18" a="1"/>
  <c r="D34" i="18" s="1"/>
  <c r="G11" i="14" l="1"/>
  <c r="G13" i="14"/>
  <c r="G12" i="14"/>
  <c r="O1" i="19"/>
  <c r="I4" i="21" l="1"/>
  <c r="C4" i="21"/>
  <c r="C3" i="21"/>
  <c r="L2" i="21" l="1"/>
  <c r="G10" i="14" l="1"/>
  <c r="L4" i="21" l="1"/>
  <c r="O4" i="19"/>
  <c r="O4" i="17"/>
  <c r="D13" i="18" l="1"/>
  <c r="D31" i="20" l="1"/>
  <c r="F31" i="20" s="1"/>
  <c r="D33" i="20"/>
  <c r="D32" i="20"/>
  <c r="D42" i="20"/>
  <c r="E42" i="20" s="1"/>
  <c r="D22" i="20"/>
  <c r="E22" i="20" s="1"/>
  <c r="D13" i="20"/>
  <c r="D12" i="20"/>
  <c r="D11" i="20"/>
  <c r="F11" i="20" s="1"/>
  <c r="D32" i="18"/>
  <c r="D31" i="18"/>
  <c r="F31" i="18" s="1"/>
  <c r="D42" i="18"/>
  <c r="E42" i="18" s="1"/>
  <c r="D22" i="18"/>
  <c r="E22" i="18" s="1"/>
  <c r="G15" i="14"/>
  <c r="G33" i="18" s="1"/>
  <c r="H33" i="18" s="1"/>
  <c r="G14" i="14"/>
  <c r="G16" i="14"/>
  <c r="G13" i="20" l="1"/>
  <c r="H13" i="20" s="1"/>
  <c r="G32" i="20"/>
  <c r="G33" i="20"/>
  <c r="H33" i="20" s="1"/>
  <c r="G12" i="20"/>
  <c r="G32" i="18"/>
  <c r="E31" i="20"/>
  <c r="H31" i="20" s="1"/>
  <c r="E11" i="20"/>
  <c r="H11" i="20" s="1"/>
  <c r="E31" i="18"/>
  <c r="H31" i="18" s="1"/>
  <c r="D11" i="18" l="1"/>
  <c r="F11" i="18" s="1"/>
  <c r="H13" i="18"/>
  <c r="E11" i="18" l="1"/>
  <c r="H11" i="18" s="1"/>
  <c r="B12" i="21"/>
  <c r="B7" i="21"/>
  <c r="D34" i="20"/>
  <c r="D30" i="20"/>
  <c r="D29" i="20"/>
  <c r="D41" i="20"/>
  <c r="E41" i="20" s="1"/>
  <c r="D40" i="20"/>
  <c r="D39" i="20"/>
  <c r="D38" i="20"/>
  <c r="D21" i="20"/>
  <c r="E21" i="20" s="1"/>
  <c r="D20" i="20"/>
  <c r="D19" i="20"/>
  <c r="D18" i="20"/>
  <c r="D14" i="20"/>
  <c r="D10" i="20"/>
  <c r="D9" i="20"/>
  <c r="L4" i="19"/>
  <c r="C4" i="19"/>
  <c r="C3" i="19"/>
  <c r="O2" i="19"/>
  <c r="C2" i="19"/>
  <c r="D38" i="18"/>
  <c r="D41" i="18"/>
  <c r="D40" i="18"/>
  <c r="D39" i="18"/>
  <c r="D30" i="18"/>
  <c r="D29" i="18"/>
  <c r="E41" i="18" l="1"/>
  <c r="D21" i="18"/>
  <c r="E21" i="18" s="1"/>
  <c r="D20" i="18"/>
  <c r="D19" i="18"/>
  <c r="D18" i="18"/>
  <c r="D14" i="18"/>
  <c r="D12" i="18"/>
  <c r="G12" i="18" s="1"/>
  <c r="D10" i="18"/>
  <c r="D9" i="18"/>
  <c r="E9" i="18" l="1"/>
  <c r="F9" i="18"/>
  <c r="H12" i="18"/>
  <c r="H32" i="20"/>
  <c r="H32" i="18"/>
  <c r="H12" i="20"/>
  <c r="G19" i="14" l="1"/>
  <c r="G18" i="14"/>
  <c r="G17" i="14"/>
  <c r="E30" i="18" l="1"/>
  <c r="E29" i="18"/>
  <c r="E10" i="18"/>
  <c r="E10" i="20"/>
  <c r="E9" i="20"/>
  <c r="E29" i="20"/>
  <c r="E30" i="20"/>
  <c r="F29" i="18"/>
  <c r="F9" i="20"/>
  <c r="F29" i="20"/>
  <c r="F30" i="20"/>
  <c r="F30" i="18"/>
  <c r="F10" i="20"/>
  <c r="F10" i="18"/>
  <c r="E38" i="20"/>
  <c r="E18" i="20"/>
  <c r="E38" i="18"/>
  <c r="E18" i="18"/>
  <c r="E39" i="20"/>
  <c r="E19" i="20"/>
  <c r="E39" i="18"/>
  <c r="E19" i="18"/>
  <c r="E20" i="20"/>
  <c r="E40" i="20"/>
  <c r="E40" i="18"/>
  <c r="E20" i="18"/>
  <c r="G14" i="20"/>
  <c r="H14" i="20" s="1"/>
  <c r="G34" i="20"/>
  <c r="H34" i="20" s="1"/>
  <c r="G34" i="18"/>
  <c r="H34" i="18" s="1"/>
  <c r="G14" i="18"/>
  <c r="H14" i="18" s="1"/>
  <c r="O2" i="17"/>
  <c r="O1" i="17"/>
  <c r="C2" i="17"/>
  <c r="C3" i="17"/>
  <c r="C4" i="17"/>
  <c r="L4" i="17"/>
  <c r="H9" i="20" l="1"/>
  <c r="H30" i="20"/>
  <c r="H29" i="20"/>
  <c r="H29" i="18"/>
  <c r="H10" i="20"/>
  <c r="E23" i="18"/>
  <c r="H10" i="18"/>
  <c r="E43" i="18"/>
  <c r="H9" i="18"/>
  <c r="E23" i="20"/>
  <c r="E43" i="20"/>
  <c r="H30" i="18"/>
  <c r="H15" i="20" l="1"/>
  <c r="D3" i="20" s="1"/>
  <c r="H35" i="20"/>
  <c r="F3" i="20" s="1"/>
  <c r="H14" i="21" s="1"/>
  <c r="H35" i="18"/>
  <c r="F3" i="18" s="1"/>
  <c r="H9" i="21" s="1"/>
  <c r="H15" i="18"/>
  <c r="D3" i="18" l="1"/>
  <c r="D9" i="21" s="1"/>
  <c r="D4" i="20"/>
  <c r="B14" i="21" s="1"/>
  <c r="D14" i="21"/>
  <c r="D4" i="18" l="1"/>
  <c r="B9" i="2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<sst xmlns="http://schemas.openxmlformats.org/spreadsheetml/2006/main" count="421" uniqueCount="140">
  <si>
    <t>รายละเอียดวิธีการคำนวณ</t>
  </si>
  <si>
    <t>หน้าที่</t>
  </si>
  <si>
    <t>วันที่จัดทำ</t>
  </si>
  <si>
    <t>ชื่อองค์กร</t>
  </si>
  <si>
    <t>ชื่อผู้จัดทำ</t>
  </si>
  <si>
    <t>ชื่อวิธีการคำนวณ</t>
  </si>
  <si>
    <t xml:space="preserve">ลักษณะของกิจกรรมโครงการที่เข้าข่าย (Applicability) </t>
  </si>
  <si>
    <t>ลำดับ</t>
  </si>
  <si>
    <t>รวม</t>
  </si>
  <si>
    <t>ตัวแปร</t>
  </si>
  <si>
    <t>รายละเอียด</t>
  </si>
  <si>
    <t>แหล่งที่มาข้อมูล</t>
  </si>
  <si>
    <t>หน่วย</t>
  </si>
  <si>
    <t>สมการคำนวณ</t>
  </si>
  <si>
    <t>กรอกข้อมูล</t>
  </si>
  <si>
    <t>เบอร์โทรศัพท์</t>
  </si>
  <si>
    <t>ประเภทกิจกรรม</t>
  </si>
  <si>
    <t>ก๊าซเรือนกระจก</t>
  </si>
  <si>
    <t>แหล่งปล่อยก๊าซเรือนกระจก</t>
  </si>
  <si>
    <t>การปล่อยก๊าซเรือนกระจกจากกรณีฐาน (Baseline Emission)</t>
  </si>
  <si>
    <t>ค่า</t>
  </si>
  <si>
    <t>ค่าอ้างอิง</t>
  </si>
  <si>
    <r>
      <t>หมายเหตุ:  1) 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 คือ กิโลกรัมคาร์บอนไดออกไซด์เทียบเท่า</t>
    </r>
  </si>
  <si>
    <t>รหัส</t>
  </si>
  <si>
    <t>Version</t>
  </si>
  <si>
    <r>
      <t>ปริมาณการลดการปล่อยก๊าซเรือนกระจก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</si>
  <si>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t>การปล่อยก๊าซเรือนกระจกจากจากการดำเนินโครงการ (Project Emission)</t>
  </si>
  <si>
    <r>
      <t>N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O</t>
    </r>
  </si>
  <si>
    <r>
      <t>CO</t>
    </r>
    <r>
      <rPr>
        <vertAlign val="subscript"/>
        <sz val="16"/>
        <color indexed="8"/>
        <rFont val="Browallia New"/>
        <family val="2"/>
      </rPr>
      <t>2</t>
    </r>
  </si>
  <si>
    <t>การลดการใช้ปุ๋ยเคมีในพื้นที่การเกษตร</t>
  </si>
  <si>
    <t>LESS-AGR-01</t>
  </si>
  <si>
    <t>โครงการด้านป่าไม้และการเกษตร</t>
  </si>
  <si>
    <t>การปล่อยก๊าซเรือนกระจกจากการเผาไหม้เชื้อเพลิงฟอสซิลจากการใช้เครื่องจักรในการใส่ปุ๋ย</t>
  </si>
  <si>
    <t>สูตร/ชนิด</t>
  </si>
  <si>
    <t>เปอร์เซ็นต์ไนโตรเจน (%N)</t>
  </si>
  <si>
    <t>ปุ๋ยเคมี</t>
  </si>
  <si>
    <t>ปุ๋ยอินทรีย์</t>
  </si>
  <si>
    <t>ปริมาณ
 (กิโลกรัม)</t>
  </si>
  <si>
    <t>ก่อนดำเนินกิจกรรม</t>
  </si>
  <si>
    <t>ช่วงดำเนินกิจกรรม</t>
  </si>
  <si>
    <r>
      <t>การปล่อยก๊าซเรือนกระจกโดย</t>
    </r>
    <r>
      <rPr>
        <u/>
        <sz val="16"/>
        <color theme="1"/>
        <rFont val="Browallia New"/>
        <family val="2"/>
      </rPr>
      <t>อ้อม</t>
    </r>
    <r>
      <rPr>
        <sz val="16"/>
        <color theme="1"/>
        <rFont val="Browallia New"/>
        <family val="2"/>
      </rPr>
      <t xml:space="preserve"> (การระเหยในรูปของ NH</t>
    </r>
    <r>
      <rPr>
        <vertAlign val="subscript"/>
        <sz val="16"/>
        <color theme="1"/>
        <rFont val="Browallia New"/>
        <family val="2"/>
      </rPr>
      <t>3</t>
    </r>
    <r>
      <rPr>
        <sz val="16"/>
        <color theme="1"/>
        <rFont val="Browallia New"/>
        <family val="2"/>
      </rPr>
      <t>+NO</t>
    </r>
    <r>
      <rPr>
        <vertAlign val="subscript"/>
        <sz val="16"/>
        <color theme="1"/>
        <rFont val="Browallia New"/>
        <family val="2"/>
      </rPr>
      <t>x</t>
    </r>
    <r>
      <rPr>
        <sz val="16"/>
        <color theme="1"/>
        <rFont val="Browallia New"/>
        <family val="2"/>
      </rPr>
      <t>) และการชะล้างซึมผ่านผิวดินจากการใส่</t>
    </r>
    <r>
      <rPr>
        <u/>
        <sz val="16"/>
        <color theme="1"/>
        <rFont val="Browallia New"/>
        <family val="2"/>
      </rPr>
      <t>ปุ๋ยเคมี</t>
    </r>
    <r>
      <rPr>
        <sz val="16"/>
        <color theme="1"/>
        <rFont val="Browallia New"/>
        <family val="2"/>
      </rPr>
      <t xml:space="preserve"> </t>
    </r>
  </si>
  <si>
    <r>
      <t>การปล่อยก๊าซเรือนกระจกโดย</t>
    </r>
    <r>
      <rPr>
        <u/>
        <sz val="16"/>
        <color theme="1"/>
        <rFont val="Browallia New"/>
        <family val="2"/>
      </rPr>
      <t>อ้อม</t>
    </r>
    <r>
      <rPr>
        <sz val="16"/>
        <color theme="1"/>
        <rFont val="Browallia New"/>
        <family val="2"/>
      </rPr>
      <t xml:space="preserve"> (การระเหยในรูปของ NH</t>
    </r>
    <r>
      <rPr>
        <vertAlign val="subscript"/>
        <sz val="16"/>
        <color theme="1"/>
        <rFont val="Browallia New"/>
        <family val="2"/>
      </rPr>
      <t>3</t>
    </r>
    <r>
      <rPr>
        <sz val="16"/>
        <color theme="1"/>
        <rFont val="Browallia New"/>
        <family val="2"/>
      </rPr>
      <t>+NO</t>
    </r>
    <r>
      <rPr>
        <vertAlign val="subscript"/>
        <sz val="16"/>
        <color theme="1"/>
        <rFont val="Browallia New"/>
        <family val="2"/>
      </rPr>
      <t>x</t>
    </r>
    <r>
      <rPr>
        <sz val="16"/>
        <color theme="1"/>
        <rFont val="Browallia New"/>
        <family val="2"/>
      </rPr>
      <t>) และการชะล้างซึมผ่านผิวดินจากการใส่</t>
    </r>
    <r>
      <rPr>
        <u/>
        <sz val="16"/>
        <color theme="1"/>
        <rFont val="Browallia New"/>
        <family val="2"/>
      </rPr>
      <t>ปุ๋ยอินทรีย์</t>
    </r>
  </si>
  <si>
    <t>EF_idr sn</t>
  </si>
  <si>
    <t>EF_idr on</t>
  </si>
  <si>
    <t>EF_lime</t>
  </si>
  <si>
    <t>ประเภทของปุ๋ย/สารปรับปรุงดิน
(W_be)</t>
  </si>
  <si>
    <t>ประเภทของปุ๋ย/สารปรับปรุงดิน
(W_pe)</t>
  </si>
  <si>
    <t>ปูนขาว</t>
  </si>
  <si>
    <t>โดโลไมต์</t>
  </si>
  <si>
    <t>การปล่อยก๊าซเรือนกระจกจากการใส่ปูนขาว</t>
  </si>
  <si>
    <t>EF_dol</t>
  </si>
  <si>
    <t>การปล่อยก๊าซเรือนกระจกจากการใส่โดโลไมต์</t>
  </si>
  <si>
    <r>
      <t>การปล่อยก๊าซเรือนกระจกโดย</t>
    </r>
    <r>
      <rPr>
        <u/>
        <sz val="16"/>
        <color theme="1"/>
        <rFont val="Browallia New"/>
        <family val="2"/>
      </rPr>
      <t>ตรง</t>
    </r>
    <r>
      <rPr>
        <sz val="16"/>
        <color theme="1"/>
        <rFont val="Browallia New"/>
        <family val="2"/>
      </rPr>
      <t>จากการใส่ปุ๋ยเคมี, ปุ๋ยอินทรีย์</t>
    </r>
    <r>
      <rPr>
        <u/>
        <sz val="16"/>
        <color theme="1"/>
        <rFont val="Browallia New"/>
        <family val="2"/>
      </rPr>
      <t>สำหรับนาข้าวที่มีน้ำขัง</t>
    </r>
  </si>
  <si>
    <r>
      <t>การปล่อยก๊าซเรือนกระจกโดย</t>
    </r>
    <r>
      <rPr>
        <u/>
        <sz val="16"/>
        <color theme="1"/>
        <rFont val="Browallia New"/>
        <family val="2"/>
      </rPr>
      <t>ตรง</t>
    </r>
    <r>
      <rPr>
        <sz val="16"/>
        <color theme="1"/>
        <rFont val="Browallia New"/>
        <family val="2"/>
      </rPr>
      <t>จากการใส่ปุ๋ยเคมี, ปุ๋ยอินทรีย์</t>
    </r>
    <r>
      <rPr>
        <u/>
        <sz val="16"/>
        <color theme="1"/>
        <rFont val="Browallia New"/>
        <family val="2"/>
      </rPr>
      <t>สำหรับพืชทั่วไป</t>
    </r>
  </si>
  <si>
    <t>EF_dr rice</t>
  </si>
  <si>
    <t xml:space="preserve">EF_dr oth </t>
  </si>
  <si>
    <r>
      <t>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eq/kg ไนโตรเจน</t>
    </r>
  </si>
  <si>
    <t>ชนิดของเชื้อเพลิง</t>
  </si>
  <si>
    <t>ปริมาณ
 (หน่วย)</t>
  </si>
  <si>
    <t>ชนิดปุ๋ย</t>
  </si>
  <si>
    <t>น้ำมันเบนซิน (ลิตร)</t>
  </si>
  <si>
    <t>น้ำมันดีเซล (ลิตร)</t>
  </si>
  <si>
    <t>น้ำมันไบโอดีเซล B100 (ลิตร)</t>
  </si>
  <si>
    <t>น้ำมันไบโอดีเซล B20 (ลิตร)</t>
  </si>
  <si>
    <t>EF_ff disel</t>
  </si>
  <si>
    <t>EF_ff ben</t>
  </si>
  <si>
    <t>EF_ff b20</t>
  </si>
  <si>
    <t>EF_ff b100</t>
  </si>
  <si>
    <t>การปล่อยก๊าซเรือนกระจกจากการเผาไหม้เชื้อเพลิงน้ำมันดีเซล</t>
  </si>
  <si>
    <t>การปล่อยก๊าซเรือนกระจกจากการเผาไหม้เชื้อเพลิงไบโอเซล B20</t>
  </si>
  <si>
    <t>การปล่อยก๊าซเรือนกระจกจากการเผาไหม้เชื้อเพลิงไบโอเซล B100</t>
  </si>
  <si>
    <t>กรมพัฒนาพลังงานทดแทนและอนุรักษ์พลังงาน (NCV), IPCC 2006 Volume2 table 2.5</t>
  </si>
  <si>
    <r>
      <t>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eq/ลิตร</t>
    </r>
  </si>
  <si>
    <r>
      <t>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eq/kg ปูนขาว</t>
    </r>
  </si>
  <si>
    <r>
      <t>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eq/kg โดโลไมต์</t>
    </r>
  </si>
  <si>
    <t>การปล่อยก๊าซเรือนกระจกจากการเผาไหม้เชื้อเพลิงน้ำมันเบนซิน</t>
  </si>
  <si>
    <t>ปริมาณ</t>
  </si>
  <si>
    <t>กิโลกรัมไนโตรเจน</t>
  </si>
  <si>
    <t>กิโลกรัม</t>
  </si>
  <si>
    <t>ลิตร</t>
  </si>
  <si>
    <r>
      <t>ประเภทของปุ๋ย/สารปรับปรุงดิน สำหรับ</t>
    </r>
    <r>
      <rPr>
        <b/>
        <u/>
        <sz val="16"/>
        <color theme="1"/>
        <rFont val="Browallia New"/>
        <family val="2"/>
      </rPr>
      <t>พืชทั่วไป</t>
    </r>
    <r>
      <rPr>
        <b/>
        <sz val="16"/>
        <color theme="1"/>
        <rFont val="Browallia New"/>
        <family val="2"/>
      </rPr>
      <t xml:space="preserve">
(W_be)</t>
    </r>
  </si>
  <si>
    <r>
      <t>ประเภทของปุ๋ย/สารปรับปรุงดิน สำหรับ</t>
    </r>
    <r>
      <rPr>
        <b/>
        <u/>
        <sz val="16"/>
        <color theme="1"/>
        <rFont val="Browallia New"/>
        <family val="2"/>
      </rPr>
      <t>พืชทั่วไป</t>
    </r>
    <r>
      <rPr>
        <b/>
        <sz val="16"/>
        <color theme="1"/>
        <rFont val="Browallia New"/>
        <family val="2"/>
      </rPr>
      <t xml:space="preserve">
(W_pe)</t>
    </r>
  </si>
  <si>
    <t xml:space="preserve">= </t>
  </si>
  <si>
    <t>-</t>
  </si>
  <si>
    <t>สำหรับพืชทั่วไป</t>
  </si>
  <si>
    <t>สำหรับนาข้าวที่มีน้ำขัง</t>
  </si>
  <si>
    <t>=</t>
  </si>
  <si>
    <t>สำหรับนาข้าวน้ำขัง</t>
  </si>
  <si>
    <t>ปุ๋ยยูเรีย</t>
  </si>
  <si>
    <t>การปล่อยก๊าซเรือนกระจกจากการใส่ปุ๋ยยูเรีย ปูนขาว หรือโดโลไมต์</t>
  </si>
  <si>
    <r>
      <t>การปล่อยก๊าซเรือนกระจกโดยตรงจากการใส่ปุ๋ย (kgCO</t>
    </r>
    <r>
      <rPr>
        <b/>
        <vertAlign val="subscript"/>
        <sz val="16"/>
        <color theme="1"/>
        <rFont val="Browallia New"/>
        <family val="2"/>
      </rPr>
      <t>2</t>
    </r>
    <r>
      <rPr>
        <b/>
        <sz val="16"/>
        <color theme="1"/>
        <rFont val="Browallia New"/>
        <family val="2"/>
      </rPr>
      <t>eq)</t>
    </r>
  </si>
  <si>
    <r>
      <t>การปล่อยก๊าซเรือนกระจกจากการใส่ปุ๋ยยูเรีย ปูนขาว โดโลไมต์ (kgCO</t>
    </r>
    <r>
      <rPr>
        <b/>
        <vertAlign val="subscript"/>
        <sz val="16"/>
        <color theme="1"/>
        <rFont val="Browallia New"/>
        <family val="2"/>
      </rPr>
      <t>2</t>
    </r>
    <r>
      <rPr>
        <b/>
        <sz val="16"/>
        <color theme="1"/>
        <rFont val="Browallia New"/>
        <family val="2"/>
      </rPr>
      <t>eq)</t>
    </r>
  </si>
  <si>
    <r>
      <t>รวมปริมาณการปล่อยก๊าซเรือนกระจก (kgCO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eq)</t>
    </r>
  </si>
  <si>
    <r>
      <t>การปล่อยก๊าซเรือนกระจกโดยอ้อมจากการใส่ปุ๋ย (kgCO</t>
    </r>
    <r>
      <rPr>
        <b/>
        <vertAlign val="subscript"/>
        <sz val="16"/>
        <color theme="1"/>
        <rFont val="Browallia New"/>
        <family val="2"/>
      </rPr>
      <t>2</t>
    </r>
    <r>
      <rPr>
        <b/>
        <sz val="16"/>
        <color theme="1"/>
        <rFont val="Browallia New"/>
        <family val="2"/>
      </rPr>
      <t>eq)</t>
    </r>
  </si>
  <si>
    <t>EF_urea</t>
  </si>
  <si>
    <r>
      <t>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eq/kg ยูเรีย</t>
    </r>
  </si>
  <si>
    <t>การปล่อยก๊าซเรือนกระจกจากการใส่ยูเรีย</t>
  </si>
  <si>
    <t>ไฟฟ้า (กิโลวัตต์)</t>
  </si>
  <si>
    <t>ชนิดของเชื้อเพลิง/ไฟฟ้า</t>
  </si>
  <si>
    <t>การปล่อยก๊าซเรือนกระจกจากการเผาไหม้เชื้อเพลิงฟอสซิลจากการใช้พลังงานไฟฟ้าในการใส่ปุ๋ย</t>
  </si>
  <si>
    <t>= การปล่อยก๊าซเรือนกระจกโดยตรงจากการใส่ปุ๋ย + การปล่อยก๊าซเรือนกระจกโดยอ้อมจากการใส่ปุ๋ยเคมี, ปุ๋ยอินทรีย์+การปล่อยก๊าซเรือนกระจกจากการใส่ปุ๋ยยูเรีย/ปูนขาว/โดโลไมต์
   + การปล่อยก๊าซเรือนกระจกจากการเผาไหม้เชื้อเพลิงฟอสซิล + การปล่อยก๊าซเรือนกระจกจากการใช้พลังงานไฟฟ้า</t>
  </si>
  <si>
    <t>รายงานผลการศึกษาค่าการปล่อยก๊าซเรือนกระจกของประเทศไทยฉบับล่าสุด โดย อบก.</t>
  </si>
  <si>
    <r>
      <t>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eq/kWh</t>
    </r>
  </si>
  <si>
    <t>กิโลวัตต์</t>
  </si>
  <si>
    <r>
      <t>ปริมาณการปล่อยก๊าซเรือนกระจก</t>
    </r>
    <r>
      <rPr>
        <b/>
        <u/>
        <sz val="20"/>
        <color theme="1"/>
        <rFont val="Browallia New"/>
        <family val="2"/>
      </rPr>
      <t>จากกรณีฐาน</t>
    </r>
    <r>
      <rPr>
        <b/>
        <sz val="20"/>
        <color theme="1"/>
        <rFont val="Browallia New"/>
        <family val="2"/>
      </rPr>
      <t xml:space="preserve"> (kgCO</t>
    </r>
    <r>
      <rPr>
        <b/>
        <vertAlign val="subscript"/>
        <sz val="20"/>
        <color indexed="8"/>
        <rFont val="Browallia New"/>
        <family val="2"/>
      </rPr>
      <t>2</t>
    </r>
    <r>
      <rPr>
        <b/>
        <sz val="20"/>
        <color indexed="8"/>
        <rFont val="Browallia New"/>
        <family val="2"/>
      </rPr>
      <t>eq)</t>
    </r>
  </si>
  <si>
    <r>
      <t>ปริมาณการปล่อยก๊าซเรือนกระจก</t>
    </r>
    <r>
      <rPr>
        <b/>
        <u/>
        <sz val="20"/>
        <color theme="1"/>
        <rFont val="Browallia New"/>
        <family val="2"/>
      </rPr>
      <t>จากการดำเนินโครงการ</t>
    </r>
    <r>
      <rPr>
        <b/>
        <sz val="20"/>
        <color theme="1"/>
        <rFont val="Browallia New"/>
        <family val="2"/>
      </rPr>
      <t xml:space="preserve"> (kgCO</t>
    </r>
    <r>
      <rPr>
        <b/>
        <vertAlign val="subscript"/>
        <sz val="20"/>
        <color indexed="8"/>
        <rFont val="Browallia New"/>
        <family val="2"/>
      </rPr>
      <t>2</t>
    </r>
    <r>
      <rPr>
        <b/>
        <sz val="20"/>
        <color indexed="8"/>
        <rFont val="Browallia New"/>
        <family val="2"/>
      </rPr>
      <t>eq)</t>
    </r>
  </si>
  <si>
    <r>
      <t>การปล่อยก๊าซเรือนกระจกจากการเผาไหม้เชื้อเพลิงฟอสซิล/ไฟฟ้า (kgCO</t>
    </r>
    <r>
      <rPr>
        <b/>
        <vertAlign val="subscript"/>
        <sz val="16"/>
        <color theme="1"/>
        <rFont val="Browallia New"/>
        <family val="2"/>
      </rPr>
      <t>2</t>
    </r>
    <r>
      <rPr>
        <b/>
        <sz val="16"/>
        <color theme="1"/>
        <rFont val="Browallia New"/>
        <family val="2"/>
      </rPr>
      <t>eq)</t>
    </r>
  </si>
  <si>
    <r>
      <t>ประเภทของปุ๋ย/สารปรับปรุงดิน สำหรับ</t>
    </r>
    <r>
      <rPr>
        <b/>
        <u/>
        <sz val="16"/>
        <color theme="1"/>
        <rFont val="Browallia New"/>
        <family val="2"/>
      </rPr>
      <t>นาข้าว</t>
    </r>
    <r>
      <rPr>
        <b/>
        <sz val="16"/>
        <color theme="1"/>
        <rFont val="Browallia New"/>
        <family val="2"/>
      </rPr>
      <t xml:space="preserve">
(W_be)</t>
    </r>
  </si>
  <si>
    <t>การใช้ปุ๋ยอย่างถูกวิธีในพื้นที่การเกษตร</t>
  </si>
  <si>
    <t>การปล่อยก๊าซเรือนกระจกโดยตรงจากการใส่ปุ๋ยเคมี ปุ๋ยยูเรีย และ/หรือปุ๋ยอินทรีย์</t>
  </si>
  <si>
    <r>
      <t>การปล่อยก๊าซเรือนกระจกโดยอ้อม (การระเหยในรูปของ NH</t>
    </r>
    <r>
      <rPr>
        <vertAlign val="subscript"/>
        <sz val="16"/>
        <color theme="1"/>
        <rFont val="Browallia New"/>
        <family val="2"/>
      </rPr>
      <t>3</t>
    </r>
    <r>
      <rPr>
        <sz val="16"/>
        <color theme="1"/>
        <rFont val="Browallia New"/>
        <family val="2"/>
      </rPr>
      <t>+NO</t>
    </r>
    <r>
      <rPr>
        <vertAlign val="subscript"/>
        <sz val="16"/>
        <color theme="1"/>
        <rFont val="Browallia New"/>
        <family val="2"/>
      </rPr>
      <t>x</t>
    </r>
    <r>
      <rPr>
        <sz val="16"/>
        <color theme="1"/>
        <rFont val="Browallia New"/>
        <family val="2"/>
      </rPr>
      <t>) จากการใส่ปุ๋ยเคมี ปุ๋ยยูเรีย และ/หรือปุ๋ยอินทรีย์</t>
    </r>
  </si>
  <si>
    <t>การปล่อยก๊าซเรือนกระจกโดยอ้อม (การชะล้างซึมผ่านผิวดิน) จากการใส่ปุ๋ยเคมี ปุ๋ยยูเรีย และ/หรือปุ๋ยอินทรีย์</t>
  </si>
  <si>
    <r>
      <t>ช่วงระยะเวลาที่ขอการรับรองปริมาณก๊าซเรือนกระจกที่ลดได้  .......</t>
    </r>
    <r>
      <rPr>
        <b/>
        <sz val="16"/>
        <color indexed="10"/>
        <rFont val="Browallia New"/>
        <family val="2"/>
      </rPr>
      <t>(ระบุช่วงเวลา วัน เดือน ปี - วัน เดือน ปี ).</t>
    </r>
    <r>
      <rPr>
        <b/>
        <sz val="16"/>
        <color indexed="8"/>
        <rFont val="Browallia New"/>
        <family val="2"/>
      </rPr>
      <t>...</t>
    </r>
  </si>
  <si>
    <r>
      <t>ปริมาณการปล่อยก๊าซเรือนกระจกจากกรณีฐาน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 - ปริมาณการปล่อยก๊าซเรือนกระจกจากการดำเนินโครงการ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</si>
  <si>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= ปริมาณการปล่อยก๊าซเรือนกระจกจากกรณีฐาน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 - ปริมาณการปล่อยก๊าซเรือนกระจกจากการดำเนินโครงการ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</si>
  <si>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rPr>
        <b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กรณีที่</t>
    </r>
    <r>
      <rPr>
        <u/>
        <sz val="16"/>
        <color theme="1"/>
        <rFont val="Browallia New"/>
        <family val="2"/>
      </rPr>
      <t>ไม่ทราบค่าปริมาณไนโตรเจนในปุ๋ยอินทรีย์</t>
    </r>
    <r>
      <rPr>
        <sz val="16"/>
        <color theme="1"/>
        <rFont val="Browallia New"/>
        <family val="2"/>
      </rPr>
      <t xml:space="preserve"> สามารถดูค่าอ้างอิงได้ที่ Sheet </t>
    </r>
    <r>
      <rPr>
        <b/>
        <sz val="16"/>
        <color theme="1"/>
        <rFont val="Browallia New"/>
        <family val="2"/>
      </rPr>
      <t>"ปริมาณไนโตรเจนของปุ๋ยอินทรีย์"</t>
    </r>
  </si>
  <si>
    <t>ที่มา: คู่มืออ้างอิงโครงการลดก๊าซเรือนกระจกภาคสมัครใจตามมาตรฐานของประเทศไทย สาขาป่าไม้และการเกษตร</t>
  </si>
  <si>
    <t>http://ghgreduction.tgo.or.th/download-less/100-less-management/923-t-ver-for.html</t>
  </si>
  <si>
    <t>ไฟฟ้า (กิโลวัตต์-ชั่วโมง)</t>
  </si>
  <si>
    <r>
      <t>ปริมาณการปล่อยก๊าซเรือนกระจกจากการดำเนินโครงการ 
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</si>
  <si>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ปริมาณการลดการปล่อย
ก๊าซเรือนกระจก 
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</si>
  <si>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ปริมาณการปล่อยก๊าซเรือนกระจก</t>
    </r>
    <r>
      <rPr>
        <b/>
        <u/>
        <sz val="20"/>
        <rFont val="Browallia New"/>
        <family val="2"/>
      </rPr>
      <t>จากการดำเนินโครงการ</t>
    </r>
    <r>
      <rPr>
        <b/>
        <sz val="20"/>
        <rFont val="Browallia New"/>
        <family val="2"/>
      </rPr>
      <t xml:space="preserve"> (kgCO</t>
    </r>
    <r>
      <rPr>
        <b/>
        <vertAlign val="subscript"/>
        <sz val="20"/>
        <rFont val="Browallia New"/>
        <family val="2"/>
      </rPr>
      <t>2</t>
    </r>
    <r>
      <rPr>
        <b/>
        <sz val="20"/>
        <rFont val="Browallia New"/>
        <family val="2"/>
      </rPr>
      <t>eq)</t>
    </r>
  </si>
  <si>
    <r>
      <t xml:space="preserve">ปริมาณการปล่อยก๊าซ
เรือนกระจกจาก
</t>
    </r>
    <r>
      <rPr>
        <b/>
        <sz val="16"/>
        <color theme="1"/>
        <rFont val="Browallia New"/>
        <family val="2"/>
      </rPr>
      <t xml:space="preserve">การดำเนินโครงการ </t>
    </r>
    <r>
      <rPr>
        <sz val="16"/>
        <color theme="1"/>
        <rFont val="Browallia New"/>
        <family val="2"/>
      </rPr>
      <t xml:space="preserve">
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</si>
  <si>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ปริมาณการปล่อยก๊าซ
เรือนกระจกจาก</t>
    </r>
    <r>
      <rPr>
        <b/>
        <sz val="16"/>
        <color theme="1"/>
        <rFont val="Browallia New"/>
        <family val="2"/>
      </rPr>
      <t>กรณีฐาน</t>
    </r>
    <r>
      <rPr>
        <sz val="16"/>
        <color theme="1"/>
        <rFont val="Browallia New"/>
        <family val="2"/>
      </rPr>
      <t xml:space="preserve"> 
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</si>
  <si>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EF</t>
    </r>
    <r>
      <rPr>
        <vertAlign val="subscript"/>
        <sz val="16"/>
        <color theme="1"/>
        <rFont val="Browallia New"/>
        <family val="2"/>
      </rPr>
      <t>elec</t>
    </r>
  </si>
  <si>
    <t xml:space="preserve">ค่าการปล่อยก๊าซเรือนกระจกจากระบบสายส่ง สำหรับผู้ใช้ไฟฟ้า </t>
  </si>
  <si>
    <t xml:space="preserve">               2) ค่าศักยภาพทำให้โลกร้อน (GWP) ของก๊าซมีเทน เท่ากับ 28 และก๊าซไนตรัสออกไซด์ เท่ากับ 265 (อ้างอิง IPCC Fifth Assessment Report (AR5))</t>
  </si>
  <si>
    <t xml:space="preserve">T-VER-METH-AGR-01 Version 03 การใช้ปุ๋ยอย่างถูกวิธีในพื้นที่การเกษตร, IPCC Fifth Assessment Report </t>
  </si>
  <si>
    <t>T-VER-METH-AGR-01 Version 02 การใช้ปุ๋ยอย่างถูกวิธีในพื้นที่การเกษตร, IPCC Fifth Assessment Report: Climate Change 2014</t>
  </si>
  <si>
    <r>
      <t>= ((W_be sn + W_be on)*EF_dr) + (W_be sn*EF_idr sn) + (W_be on* EF_idr on)  + (W_be urea * EF_urea)  + (W_be lime * EF_lime) + (W_be dol * EF_dol)  
+ (FF_be * EF_ff) + (Elec_be * EF</t>
    </r>
    <r>
      <rPr>
        <vertAlign val="subscript"/>
        <sz val="16"/>
        <color theme="1"/>
        <rFont val="Browallia New"/>
        <family val="2"/>
      </rPr>
      <t>elec</t>
    </r>
    <r>
      <rPr>
        <sz val="16"/>
        <color theme="1"/>
        <rFont val="Browallia New"/>
        <family val="2"/>
      </rPr>
      <t>)</t>
    </r>
  </si>
  <si>
    <r>
      <t>= ((W_pe sn + W_pe on)*EF_dr) + (W_pe sn*EF_idr sn) + (W_pe on* EF_idr on)  + (W_pe urea * EF_urea)+ (W_pe lime * EF_lime) + (W_pe dol * EF_dol) 
+ (FF_pe * EF_ff) + (Elec_pe * EF</t>
    </r>
    <r>
      <rPr>
        <vertAlign val="subscript"/>
        <sz val="16"/>
        <color theme="1"/>
        <rFont val="Browallia New"/>
        <family val="2"/>
      </rPr>
      <t>elec</t>
    </r>
    <r>
      <rPr>
        <sz val="16"/>
        <color theme="1"/>
        <rFont val="Browallia New"/>
        <family val="2"/>
      </rPr>
      <t>)</t>
    </r>
  </si>
  <si>
    <r>
      <t>ปริมาณการปล่อย
ก๊าซเรือนกระจกจากกรณีฐาน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</si>
  <si>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t xml:space="preserve"> </t>
  </si>
  <si>
    <r>
      <rPr>
        <b/>
        <sz val="16"/>
        <color theme="1"/>
        <rFont val="Browallia New"/>
        <family val="2"/>
      </rPr>
      <t>หมายเหตุ:</t>
    </r>
    <r>
      <rPr>
        <sz val="16"/>
        <color theme="1"/>
        <rFont val="Browallia New"/>
        <family val="2"/>
      </rPr>
      <t xml:space="preserve">  สำหรับการประเมินการปล่อยก๊าซเรือนกระจกสำหรับการใส่ปุ๋ยให้แก่พืชเกษตรยืนต้น ให้ดำเนินการ
      1) กรอกข้อมูลปริมาณการใช้ปุ๋ย เชื้อเพลิง และไฟฟ้า (ก่อนดำเนินกิจกรรม) เป็นศูนย์
      2) กรอกข้อมูลตัวเลขปริมาณการใช้ปุ๋ยที่ครอบคลุมช่วงเวลาการขอรับรองลงในช่วงดำเนินกิจกรรม และปริมาณใช้เชื้อเพลิง และไฟฟ้าเป็นศูนย์
      3) นำตัวเลขการปล่อยก๊าซเรือนกระจกจากการดำเนินโครงการที่คำนวณได้ (จาก Sheet วิธีการคำนวณ พืชทั่วไป เซลล์ H35) ไปหักลบจากปริมาณก๊าซเรือนกระจกที่กักเก็บได้</t>
    </r>
  </si>
  <si>
    <t>5. มีหนังสือแสดงสิทธิการใช้ประโยชน์ที่ดินตามกฎหมาย</t>
  </si>
  <si>
    <t>4. มีการจัดเก็บข้อมูลปริมาณการใช้ปุ๋ย และ/หรือ สารปรับปรุงดินในพื้นที่การเกษตร</t>
  </si>
  <si>
    <t>3. กรณีที่ไม่มีข้อมูลการใช้ปุ๋ย และ/หรือ สารปรับปรุงดินย้อนหลังในพื้นที่การเกษตร ให้ใช้ค่าแนะนำที่มีแหล่งอ้างอิงทางวิชาการ เช่น กรมวิชาการเกษตร เป็นต้น</t>
  </si>
  <si>
    <t xml:space="preserve">1. เป็นพื้นที่การเกษตรที่ปรับการใช้ปุ๋ย และ/หรือ สารปรับปรุงดินอย่างถูกต้องและเหมาะสม เช่น
     - ปรับปริมาณการใช้ปุ๋ยให้เหมาะสมกับความต้องการธาตุอาหารของพืช
     - เพิ่มการใช้ปุ๋ยอินทรีย์ และปุ๋ยชีวภาพเพื่อลดการใช้ปุ๋ยเคมี 
     - ปรับปรุงวิธีการใส่ปุ๋ยที่ถูกต้อง และในเวลาที่เหมาะสมตามหลักวิชาการ เช่น การฝังกลบ ความชื้นในดินที่เหมาะสม
</t>
  </si>
  <si>
    <t>2. มีข้อมูลการใช้ปุ๋ย และ/หรือ สารปรับปรุงดินย้อนหลังในพื้นที่การเกษตร ที่มาจาก
     - รอบปีเพาะปลูกในอดีต หรือ
     - พื้นที่การปลูกข้างเคียง</t>
  </si>
  <si>
    <t>28/5/2568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</si>
</sst>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_-;\-* #,##0_-;_-* &quot;-&quot;??_-;_-@_-"/>
    <numFmt numFmtId="166" formatCode="#,##0.000"/>
    <numFmt numFmtId="167" formatCode="#,##0.0000"/>
    <numFmt numFmtId="168" formatCode="_-* #,##0.000_-;\-* #,##0.000_-;_-* &quot;-&quot;??_-;_-@_-"/>
  </numFmts>
  <fonts count="35"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6"/>
      <color indexed="8"/>
      <name val="Browallia New"/>
      <family val="2"/>
    </font>
    <font>
      <vertAlign val="subscript"/>
      <sz val="16"/>
      <color indexed="8"/>
      <name val="Browallia New"/>
      <family val="2"/>
    </font>
    <font>
      <sz val="16"/>
      <name val="Browallia New"/>
      <family val="2"/>
    </font>
    <font>
      <b/>
      <sz val="16"/>
      <color indexed="8"/>
      <name val="Browallia New"/>
      <family val="2"/>
    </font>
    <font>
      <b/>
      <sz val="16"/>
      <color indexed="10"/>
      <name val="Browallia New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Browallia New"/>
      <family val="2"/>
    </font>
    <font>
      <sz val="16"/>
      <color rgb="FFFF0000"/>
      <name val="Browallia New"/>
      <family val="2"/>
    </font>
    <font>
      <b/>
      <sz val="16"/>
      <color theme="1"/>
      <name val="Browallia New"/>
      <family val="2"/>
    </font>
    <font>
      <b/>
      <u/>
      <sz val="16"/>
      <color theme="1"/>
      <name val="Browallia New"/>
      <family val="2"/>
    </font>
    <font>
      <b/>
      <u/>
      <sz val="20"/>
      <color theme="1"/>
      <name val="Browallia New"/>
      <family val="2"/>
    </font>
    <font>
      <sz val="16"/>
      <color rgb="FF0070C0"/>
      <name val="Browallia New"/>
      <family val="2"/>
    </font>
    <font>
      <b/>
      <sz val="14"/>
      <color theme="1"/>
      <name val="Browallia New"/>
      <family val="2"/>
    </font>
    <font>
      <b/>
      <sz val="20"/>
      <color theme="1"/>
      <name val="Browallia New"/>
      <family val="2"/>
    </font>
    <font>
      <vertAlign val="subscript"/>
      <sz val="16"/>
      <color theme="1"/>
      <name val="Browallia New"/>
      <family val="2"/>
    </font>
    <font>
      <b/>
      <sz val="16"/>
      <name val="Browallia New"/>
      <family val="2"/>
    </font>
    <font>
      <u/>
      <sz val="16"/>
      <color theme="1"/>
      <name val="Browallia Ne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Browallia New"/>
      <family val="2"/>
    </font>
    <font>
      <b/>
      <vertAlign val="subscript"/>
      <sz val="16"/>
      <color theme="1"/>
      <name val="Browallia New"/>
      <family val="2"/>
    </font>
    <font>
      <b/>
      <vertAlign val="subscript"/>
      <sz val="12"/>
      <color theme="1"/>
      <name val="Calibri"/>
      <family val="2"/>
      <scheme val="minor"/>
    </font>
    <font>
      <b/>
      <vertAlign val="subscript"/>
      <sz val="20"/>
      <color indexed="8"/>
      <name val="Browallia New"/>
      <family val="2"/>
    </font>
    <font>
      <b/>
      <sz val="20"/>
      <color indexed="8"/>
      <name val="Browallia New"/>
      <family val="2"/>
    </font>
    <font>
      <u/>
      <sz val="11"/>
      <color theme="10"/>
      <name val="Calibri"/>
      <family val="2"/>
      <charset val="222"/>
      <scheme val="minor"/>
    </font>
    <font>
      <b/>
      <u/>
      <sz val="22"/>
      <color theme="1"/>
      <name val="Browallia New"/>
      <family val="2"/>
    </font>
    <font>
      <b/>
      <u/>
      <sz val="24"/>
      <color theme="1"/>
      <name val="Browallia New"/>
      <family val="2"/>
    </font>
    <font>
      <b/>
      <sz val="20"/>
      <name val="Browallia New"/>
      <family val="2"/>
    </font>
    <font>
      <b/>
      <u/>
      <sz val="20"/>
      <name val="Browallia New"/>
      <family val="2"/>
    </font>
    <font>
      <b/>
      <vertAlign val="subscript"/>
      <sz val="20"/>
      <name val="Browallia New"/>
      <family val="2"/>
    </font>
    <font>
      <sz val="11"/>
      <name val="Calibri"/>
      <family val="2"/>
      <charset val="222"/>
      <scheme val="minor"/>
    </font>
    <font>
      <sz val="16"/>
      <color rgb="FF0000FF"/>
      <name val="Browallia New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9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208">
    <xf numFmtId="0" fontId="0" fillId="0" borderId="0" xfId="0"/>
    <xf numFmtId="0" fontId="9" fillId="2" borderId="1" xfId="0" applyFont="1" applyFill="1" applyBorder="1" applyAlignment="1">
      <alignment horizontal="center" vertical="center"/>
    </xf>
    <xf numFmtId="0" fontId="9" fillId="0" borderId="0" xfId="0" applyFont="1"/>
    <xf numFmtId="0" fontId="9" fillId="0" borderId="3" xfId="0" applyFont="1" applyBorder="1"/>
    <xf numFmtId="0" fontId="9" fillId="0" borderId="4" xfId="0" applyFont="1" applyBorder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9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6" xfId="0" applyFont="1" applyBorder="1"/>
    <xf numFmtId="0" fontId="9" fillId="0" borderId="7" xfId="0" applyFont="1" applyBorder="1"/>
    <xf numFmtId="0" fontId="11" fillId="0" borderId="1" xfId="0" applyFont="1" applyBorder="1"/>
    <xf numFmtId="0" fontId="11" fillId="0" borderId="5" xfId="0" applyFont="1" applyBorder="1"/>
    <xf numFmtId="0" fontId="9" fillId="0" borderId="6" xfId="0" applyFont="1" applyBorder="1" applyAlignment="1">
      <alignment vertical="top"/>
    </xf>
    <xf numFmtId="0" fontId="10" fillId="0" borderId="0" xfId="0" applyFont="1" applyProtection="1">
      <protection locked="0"/>
    </xf>
    <xf numFmtId="0" fontId="9" fillId="0" borderId="1" xfId="0" applyFont="1" applyBorder="1" applyAlignment="1">
      <alignment horizontal="center" vertical="center" wrapText="1"/>
    </xf>
    <xf numFmtId="0" fontId="10" fillId="0" borderId="7" xfId="0" applyFont="1" applyBorder="1" applyProtection="1">
      <protection locked="0"/>
    </xf>
    <xf numFmtId="0" fontId="22" fillId="16" borderId="0" xfId="0" applyFont="1" applyFill="1" applyProtection="1">
      <protection locked="0"/>
    </xf>
    <xf numFmtId="0" fontId="10" fillId="16" borderId="0" xfId="0" applyFont="1" applyFill="1" applyProtection="1">
      <protection locked="0"/>
    </xf>
    <xf numFmtId="0" fontId="10" fillId="0" borderId="6" xfId="0" applyFont="1" applyBorder="1" applyProtection="1">
      <protection locked="0"/>
    </xf>
    <xf numFmtId="0" fontId="11" fillId="17" borderId="1" xfId="0" applyFont="1" applyFill="1" applyBorder="1"/>
    <xf numFmtId="0" fontId="11" fillId="17" borderId="1" xfId="0" applyFont="1" applyFill="1" applyBorder="1" applyAlignment="1">
      <alignment vertical="center"/>
    </xf>
    <xf numFmtId="0" fontId="27" fillId="0" borderId="0" xfId="4"/>
    <xf numFmtId="0" fontId="11" fillId="17" borderId="1" xfId="0" applyFont="1" applyFill="1" applyBorder="1" applyProtection="1">
      <protection locked="0"/>
    </xf>
    <xf numFmtId="0" fontId="9" fillId="0" borderId="0" xfId="0" applyFont="1" applyProtection="1">
      <protection locked="0"/>
    </xf>
    <xf numFmtId="0" fontId="11" fillId="17" borderId="1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9" fillId="0" borderId="3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15" fillId="3" borderId="25" xfId="0" applyFont="1" applyFill="1" applyBorder="1" applyAlignment="1" applyProtection="1">
      <alignment horizontal="center" vertical="center" wrapText="1"/>
      <protection locked="0"/>
    </xf>
    <xf numFmtId="0" fontId="15" fillId="14" borderId="25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65" fontId="4" fillId="13" borderId="1" xfId="1" applyNumberFormat="1" applyFont="1" applyFill="1" applyBorder="1" applyProtection="1">
      <protection locked="0"/>
    </xf>
    <xf numFmtId="165" fontId="9" fillId="0" borderId="1" xfId="1" applyNumberFormat="1" applyFont="1" applyBorder="1" applyProtection="1">
      <protection locked="0"/>
    </xf>
    <xf numFmtId="165" fontId="9" fillId="12" borderId="1" xfId="1" applyNumberFormat="1" applyFont="1" applyFill="1" applyBorder="1" applyAlignment="1" applyProtection="1">
      <protection locked="0"/>
    </xf>
    <xf numFmtId="0" fontId="11" fillId="3" borderId="19" xfId="0" applyFont="1" applyFill="1" applyBorder="1" applyAlignment="1" applyProtection="1">
      <alignment horizontal="center"/>
      <protection locked="0"/>
    </xf>
    <xf numFmtId="165" fontId="9" fillId="3" borderId="20" xfId="1" applyNumberFormat="1" applyFont="1" applyFill="1" applyBorder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9" fillId="0" borderId="16" xfId="0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9" fillId="0" borderId="18" xfId="0" applyFont="1" applyBorder="1" applyProtection="1">
      <protection locked="0"/>
    </xf>
    <xf numFmtId="0" fontId="11" fillId="13" borderId="1" xfId="0" applyFont="1" applyFill="1" applyBorder="1"/>
    <xf numFmtId="0" fontId="18" fillId="12" borderId="1" xfId="0" applyFont="1" applyFill="1" applyBorder="1"/>
    <xf numFmtId="0" fontId="9" fillId="13" borderId="1" xfId="0" applyFont="1" applyFill="1" applyBorder="1"/>
    <xf numFmtId="0" fontId="9" fillId="12" borderId="1" xfId="0" applyFont="1" applyFill="1" applyBorder="1" applyAlignment="1">
      <alignment wrapText="1"/>
    </xf>
    <xf numFmtId="0" fontId="9" fillId="12" borderId="1" xfId="0" applyFont="1" applyFill="1" applyBorder="1"/>
    <xf numFmtId="0" fontId="15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11" fillId="0" borderId="0" xfId="0" applyFont="1"/>
    <xf numFmtId="0" fontId="22" fillId="17" borderId="1" xfId="0" quotePrefix="1" applyFont="1" applyFill="1" applyBorder="1" applyAlignment="1">
      <alignment horizontal="center" vertical="center"/>
    </xf>
    <xf numFmtId="0" fontId="11" fillId="9" borderId="0" xfId="0" quotePrefix="1" applyFont="1" applyFill="1" applyAlignment="1">
      <alignment horizontal="center" vertical="top"/>
    </xf>
    <xf numFmtId="0" fontId="9" fillId="9" borderId="0" xfId="0" quotePrefix="1" applyFont="1" applyFill="1" applyAlignment="1">
      <alignment vertical="top"/>
    </xf>
    <xf numFmtId="0" fontId="0" fillId="9" borderId="0" xfId="0" applyFill="1"/>
    <xf numFmtId="0" fontId="16" fillId="0" borderId="0" xfId="0" applyFont="1" applyAlignment="1">
      <alignment vertical="top"/>
    </xf>
    <xf numFmtId="164" fontId="9" fillId="2" borderId="1" xfId="1" applyFont="1" applyFill="1" applyBorder="1" applyAlignment="1" applyProtection="1">
      <alignment horizontal="center" vertical="top" wrapText="1"/>
    </xf>
    <xf numFmtId="164" fontId="20" fillId="3" borderId="1" xfId="0" applyNumberFormat="1" applyFont="1" applyFill="1" applyBorder="1" applyAlignment="1">
      <alignment vertical="center"/>
    </xf>
    <xf numFmtId="168" fontId="9" fillId="2" borderId="1" xfId="1" applyNumberFormat="1" applyFont="1" applyFill="1" applyBorder="1" applyAlignment="1" applyProtection="1">
      <alignment horizontal="center" vertical="top" wrapText="1"/>
    </xf>
    <xf numFmtId="164" fontId="20" fillId="15" borderId="1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9" fillId="0" borderId="0" xfId="0" quotePrefix="1" applyFont="1" applyAlignment="1">
      <alignment vertical="top"/>
    </xf>
    <xf numFmtId="0" fontId="12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6" fontId="9" fillId="12" borderId="1" xfId="0" applyNumberFormat="1" applyFont="1" applyFill="1" applyBorder="1" applyAlignment="1">
      <alignment horizontal="center" vertical="center"/>
    </xf>
    <xf numFmtId="166" fontId="4" fillId="1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15" fillId="21" borderId="25" xfId="0" applyFont="1" applyFill="1" applyBorder="1" applyAlignment="1" applyProtection="1">
      <alignment horizontal="center" vertical="center" wrapText="1"/>
      <protection locked="0"/>
    </xf>
    <xf numFmtId="0" fontId="12" fillId="16" borderId="0" xfId="0" applyFont="1" applyFill="1"/>
    <xf numFmtId="0" fontId="11" fillId="17" borderId="1" xfId="0" quotePrefix="1" applyFont="1" applyFill="1" applyBorder="1" applyAlignment="1">
      <alignment horizontal="center" vertical="center"/>
    </xf>
    <xf numFmtId="164" fontId="16" fillId="9" borderId="0" xfId="0" applyNumberFormat="1" applyFont="1" applyFill="1"/>
    <xf numFmtId="0" fontId="16" fillId="9" borderId="0" xfId="0" applyFont="1" applyFill="1" applyAlignment="1">
      <alignment horizontal="center" vertical="center"/>
    </xf>
    <xf numFmtId="0" fontId="16" fillId="9" borderId="0" xfId="0" applyFont="1" applyFill="1"/>
    <xf numFmtId="0" fontId="16" fillId="3" borderId="0" xfId="0" applyFont="1" applyFill="1" applyAlignment="1">
      <alignment vertical="top"/>
    </xf>
    <xf numFmtId="0" fontId="16" fillId="21" borderId="0" xfId="0" applyFont="1" applyFill="1" applyAlignment="1">
      <alignment horizontal="left" vertical="top"/>
    </xf>
    <xf numFmtId="0" fontId="0" fillId="21" borderId="0" xfId="0" applyFill="1"/>
    <xf numFmtId="0" fontId="11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18" borderId="1" xfId="0" applyFont="1" applyFill="1" applyBorder="1" applyAlignment="1">
      <alignment vertical="center"/>
    </xf>
    <xf numFmtId="164" fontId="9" fillId="2" borderId="1" xfId="1" applyFont="1" applyFill="1" applyBorder="1" applyAlignment="1" applyProtection="1">
      <alignment horizontal="center" vertical="center" wrapText="1"/>
    </xf>
    <xf numFmtId="164" fontId="9" fillId="18" borderId="1" xfId="1" applyFont="1" applyFill="1" applyBorder="1" applyAlignment="1" applyProtection="1">
      <alignment horizontal="center" vertical="center" wrapText="1"/>
    </xf>
    <xf numFmtId="0" fontId="9" fillId="19" borderId="1" xfId="0" applyFont="1" applyFill="1" applyBorder="1" applyAlignment="1">
      <alignment vertical="center"/>
    </xf>
    <xf numFmtId="164" fontId="9" fillId="19" borderId="1" xfId="1" applyFont="1" applyFill="1" applyBorder="1" applyAlignment="1" applyProtection="1">
      <alignment horizontal="center" vertical="center" wrapText="1"/>
    </xf>
    <xf numFmtId="0" fontId="16" fillId="3" borderId="0" xfId="0" applyFont="1" applyFill="1" applyAlignment="1">
      <alignment vertical="center"/>
    </xf>
    <xf numFmtId="0" fontId="11" fillId="1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/>
    </xf>
    <xf numFmtId="164" fontId="9" fillId="7" borderId="1" xfId="1" applyFont="1" applyFill="1" applyBorder="1" applyAlignment="1" applyProtection="1">
      <alignment horizontal="center" vertical="center" wrapText="1"/>
    </xf>
    <xf numFmtId="0" fontId="9" fillId="8" borderId="1" xfId="0" applyFont="1" applyFill="1" applyBorder="1" applyAlignment="1">
      <alignment vertical="center"/>
    </xf>
    <xf numFmtId="164" fontId="9" fillId="8" borderId="1" xfId="1" applyFont="1" applyFill="1" applyBorder="1" applyAlignment="1" applyProtection="1">
      <alignment horizontal="center" vertical="center" wrapText="1"/>
    </xf>
    <xf numFmtId="0" fontId="29" fillId="10" borderId="0" xfId="0" applyFont="1" applyFill="1" applyAlignment="1">
      <alignment vertical="center"/>
    </xf>
    <xf numFmtId="164" fontId="16" fillId="10" borderId="0" xfId="0" applyNumberFormat="1" applyFont="1" applyFill="1"/>
    <xf numFmtId="0" fontId="28" fillId="10" borderId="0" xfId="0" applyFont="1" applyFill="1" applyAlignment="1">
      <alignment vertical="center"/>
    </xf>
    <xf numFmtId="0" fontId="9" fillId="12" borderId="1" xfId="0" applyFont="1" applyFill="1" applyBorder="1" applyAlignment="1">
      <alignment vertical="center" wrapText="1"/>
    </xf>
    <xf numFmtId="0" fontId="9" fillId="12" borderId="1" xfId="0" applyFont="1" applyFill="1" applyBorder="1" applyAlignment="1">
      <alignment vertical="center"/>
    </xf>
    <xf numFmtId="0" fontId="30" fillId="21" borderId="0" xfId="0" applyFont="1" applyFill="1" applyAlignment="1">
      <alignment horizontal="left" vertical="top"/>
    </xf>
    <xf numFmtId="0" fontId="33" fillId="21" borderId="0" xfId="0" applyFont="1" applyFill="1"/>
    <xf numFmtId="0" fontId="9" fillId="4" borderId="0" xfId="0" applyFont="1" applyFill="1" applyAlignment="1">
      <alignment horizontal="center" vertical="center" wrapText="1"/>
    </xf>
    <xf numFmtId="0" fontId="9" fillId="9" borderId="0" xfId="0" quotePrefix="1" applyFont="1" applyFill="1" applyAlignment="1">
      <alignment vertical="center"/>
    </xf>
    <xf numFmtId="0" fontId="9" fillId="9" borderId="0" xfId="0" applyFont="1" applyFill="1" applyAlignment="1">
      <alignment vertical="center"/>
    </xf>
    <xf numFmtId="167" fontId="9" fillId="12" borderId="1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9" fillId="10" borderId="1" xfId="0" applyFont="1" applyFill="1" applyBorder="1" applyAlignment="1">
      <alignment horizontal="center" vertical="center" wrapText="1"/>
    </xf>
    <xf numFmtId="164" fontId="22" fillId="22" borderId="1" xfId="0" applyNumberFormat="1" applyFont="1" applyFill="1" applyBorder="1" applyAlignment="1">
      <alignment vertical="center"/>
    </xf>
    <xf numFmtId="165" fontId="34" fillId="0" borderId="1" xfId="1" applyNumberFormat="1" applyFont="1" applyBorder="1" applyProtection="1">
      <protection locked="0"/>
    </xf>
    <xf numFmtId="165" fontId="9" fillId="13" borderId="1" xfId="1" applyNumberFormat="1" applyFont="1" applyFill="1" applyBorder="1" applyProtection="1">
      <protection locked="0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20" borderId="0" xfId="0" applyFont="1" applyFill="1" applyAlignment="1">
      <alignment horizontal="left" wrapText="1"/>
    </xf>
    <xf numFmtId="0" fontId="11" fillId="10" borderId="8" xfId="0" applyFont="1" applyFill="1" applyBorder="1" applyAlignment="1">
      <alignment horizontal="left" vertical="center" wrapText="1"/>
    </xf>
    <xf numFmtId="0" fontId="11" fillId="10" borderId="9" xfId="0" applyFont="1" applyFill="1" applyBorder="1" applyAlignment="1">
      <alignment horizontal="left" vertical="center" wrapText="1"/>
    </xf>
    <xf numFmtId="0" fontId="11" fillId="10" borderId="10" xfId="0" applyFont="1" applyFill="1" applyBorder="1" applyAlignment="1">
      <alignment horizontal="left" vertical="center" wrapText="1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1" fillId="10" borderId="6" xfId="0" applyFont="1" applyFill="1" applyBorder="1" applyAlignment="1">
      <alignment horizontal="left" vertical="center" wrapText="1"/>
    </xf>
    <xf numFmtId="0" fontId="11" fillId="10" borderId="7" xfId="0" applyFont="1" applyFill="1" applyBorder="1" applyAlignment="1">
      <alignment horizontal="left" vertical="center" wrapText="1"/>
    </xf>
    <xf numFmtId="0" fontId="16" fillId="0" borderId="25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left"/>
      <protection locked="0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10" fillId="0" borderId="5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11" fillId="17" borderId="5" xfId="0" applyFont="1" applyFill="1" applyBorder="1" applyAlignment="1">
      <alignment horizontal="center"/>
    </xf>
    <xf numFmtId="0" fontId="11" fillId="17" borderId="7" xfId="0" applyFont="1" applyFill="1" applyBorder="1" applyAlignment="1">
      <alignment horizontal="center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1" fillId="10" borderId="5" xfId="0" applyFont="1" applyFill="1" applyBorder="1" applyAlignment="1">
      <alignment horizontal="left" vertical="center"/>
    </xf>
    <xf numFmtId="0" fontId="11" fillId="10" borderId="6" xfId="0" applyFont="1" applyFill="1" applyBorder="1" applyAlignment="1">
      <alignment horizontal="left" vertical="center"/>
    </xf>
    <xf numFmtId="0" fontId="11" fillId="10" borderId="7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29" xfId="0" applyFont="1" applyBorder="1" applyAlignment="1" applyProtection="1">
      <alignment horizontal="left" wrapText="1"/>
      <protection locked="0"/>
    </xf>
    <xf numFmtId="0" fontId="9" fillId="0" borderId="29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1" fillId="3" borderId="24" xfId="0" applyFont="1" applyFill="1" applyBorder="1" applyAlignment="1" applyProtection="1">
      <alignment horizontal="center" vertical="center"/>
      <protection locked="0"/>
    </xf>
    <xf numFmtId="0" fontId="11" fillId="21" borderId="13" xfId="0" applyFont="1" applyFill="1" applyBorder="1" applyAlignment="1" applyProtection="1">
      <alignment horizontal="center" vertical="center"/>
      <protection locked="0"/>
    </xf>
    <xf numFmtId="0" fontId="11" fillId="21" borderId="14" xfId="0" applyFont="1" applyFill="1" applyBorder="1" applyAlignment="1" applyProtection="1">
      <alignment horizontal="center" vertical="center"/>
      <protection locked="0"/>
    </xf>
    <xf numFmtId="0" fontId="11" fillId="21" borderId="15" xfId="0" applyFont="1" applyFill="1" applyBorder="1" applyAlignment="1" applyProtection="1">
      <alignment horizontal="center" vertical="center"/>
      <protection locked="0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9" fillId="0" borderId="24" xfId="0" applyFont="1" applyBorder="1" applyAlignment="1" applyProtection="1">
      <alignment horizontal="center"/>
      <protection locked="0"/>
    </xf>
    <xf numFmtId="0" fontId="18" fillId="17" borderId="5" xfId="0" applyFont="1" applyFill="1" applyBorder="1" applyAlignment="1" applyProtection="1">
      <alignment horizontal="center"/>
      <protection locked="0"/>
    </xf>
    <xf numFmtId="0" fontId="18" fillId="17" borderId="6" xfId="0" applyFont="1" applyFill="1" applyBorder="1" applyAlignment="1" applyProtection="1">
      <alignment horizontal="center"/>
      <protection locked="0"/>
    </xf>
    <xf numFmtId="0" fontId="18" fillId="17" borderId="7" xfId="0" applyFont="1" applyFill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1" fillId="11" borderId="5" xfId="0" applyFont="1" applyFill="1" applyBorder="1" applyAlignment="1" applyProtection="1">
      <alignment horizontal="center"/>
      <protection locked="0"/>
    </xf>
    <xf numFmtId="0" fontId="11" fillId="11" borderId="6" xfId="0" applyFont="1" applyFill="1" applyBorder="1" applyAlignment="1" applyProtection="1">
      <alignment horizontal="center"/>
      <protection locked="0"/>
    </xf>
    <xf numFmtId="0" fontId="11" fillId="11" borderId="7" xfId="0" applyFont="1" applyFill="1" applyBorder="1" applyAlignment="1" applyProtection="1">
      <alignment horizontal="center"/>
      <protection locked="0"/>
    </xf>
    <xf numFmtId="164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5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21" borderId="1" xfId="0" applyFont="1" applyFill="1" applyBorder="1" applyAlignment="1">
      <alignment horizontal="center" vertical="center" wrapText="1"/>
    </xf>
    <xf numFmtId="0" fontId="20" fillId="15" borderId="1" xfId="0" applyFont="1" applyFill="1" applyBorder="1" applyAlignment="1">
      <alignment horizontal="center" vertical="center"/>
    </xf>
    <xf numFmtId="0" fontId="21" fillId="15" borderId="1" xfId="0" applyFont="1" applyFill="1" applyBorder="1" applyAlignment="1">
      <alignment horizontal="center" vertical="center"/>
    </xf>
    <xf numFmtId="0" fontId="20" fillId="15" borderId="5" xfId="0" applyFont="1" applyFill="1" applyBorder="1" applyAlignment="1">
      <alignment horizontal="center" vertical="center"/>
    </xf>
    <xf numFmtId="0" fontId="20" fillId="15" borderId="6" xfId="0" applyFont="1" applyFill="1" applyBorder="1" applyAlignment="1">
      <alignment horizontal="center" vertical="center"/>
    </xf>
    <xf numFmtId="0" fontId="20" fillId="15" borderId="7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9" fillId="6" borderId="0" xfId="0" quotePrefix="1" applyFont="1" applyFill="1" applyAlignment="1">
      <alignment horizontal="left" vertical="center" wrapText="1"/>
    </xf>
    <xf numFmtId="0" fontId="9" fillId="7" borderId="0" xfId="0" quotePrefix="1" applyFont="1" applyFill="1" applyAlignment="1">
      <alignment horizontal="left" vertical="center" wrapText="1"/>
    </xf>
    <xf numFmtId="0" fontId="9" fillId="7" borderId="0" xfId="0" quotePrefix="1" applyFont="1" applyFill="1" applyAlignment="1">
      <alignment horizontal="left" vertical="center"/>
    </xf>
    <xf numFmtId="0" fontId="9" fillId="5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</cellXfs>
  <cellStyles count="5">
    <cellStyle name="Comma" xfId="1" builtinId="3"/>
    <cellStyle name="Hyperlink" xfId="4" builtinId="8"/>
    <cellStyle name="Normal" xfId="0" builtinId="0"/>
    <cellStyle name="Normal 2" xfId="2" xr:uid="{00000000-0005-0000-0000-000003000000}"/>
    <cellStyle name="เครื่องหมายจุลภาค 2" xfId="3" xr:uid="{00000000-0005-0000-0000-000004000000}"/>
  </cellStyles>
  <dxfs count="0"/>
  <tableStyles count="0" defaultTableStyle="TableStyleMedium9" defaultPivotStyle="PivotStyleLight16"/>
  <colors>
    <mruColors>
      <color rgb="FF0000FF"/>
      <color rgb="FFCCFFCC"/>
      <color rgb="FFCCFFFF"/>
      <color rgb="FFFFFFCC"/>
      <color rgb="FFE5FFFF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133350</xdr:rowOff>
    </xdr:to>
    <xdr:pic>
      <xdr:nvPicPr>
        <xdr:cNvPr id="1060" name="Picture 1" descr="LOGO-LESS final.jpg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137160</xdr:rowOff>
    </xdr:to>
    <xdr:pic>
      <xdr:nvPicPr>
        <xdr:cNvPr id="14366" name="Picture 1" descr="LOGO-LESS final.jpg">
          <a:extLst>
            <a:ext uri="{FF2B5EF4-FFF2-40B4-BE49-F238E27FC236}">
              <a16:creationId xmlns:a16="http://schemas.microsoft.com/office/drawing/2014/main" id="{00000000-0008-0000-0100-00001E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137160</xdr:rowOff>
    </xdr:to>
    <xdr:pic>
      <xdr:nvPicPr>
        <xdr:cNvPr id="2" name="Picture 1" descr="LOGO-LESS final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137160</xdr:rowOff>
    </xdr:to>
    <xdr:pic>
      <xdr:nvPicPr>
        <xdr:cNvPr id="2" name="Picture 1" descr="LOGO-LESS f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24</xdr:row>
      <xdr:rowOff>0</xdr:rowOff>
    </xdr:from>
    <xdr:to>
      <xdr:col>3</xdr:col>
      <xdr:colOff>2608898</xdr:colOff>
      <xdr:row>51</xdr:row>
      <xdr:rowOff>7620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5E0856-CA3C-42A9-BC84-FF0C5F6D1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060" y="17465040"/>
          <a:ext cx="4898708" cy="7857490"/>
        </a:xfrm>
        <a:prstGeom prst="rect">
          <a:avLst/>
        </a:prstGeom>
      </xdr:spPr>
    </xdr:pic>
    <xdr:clientData/>
  </xdr:twoCellAnchor>
  <xdr:twoCellAnchor editAs="oneCell">
    <xdr:from>
      <xdr:col>1</xdr:col>
      <xdr:colOff>522515</xdr:colOff>
      <xdr:row>51</xdr:row>
      <xdr:rowOff>76200</xdr:rowOff>
    </xdr:from>
    <xdr:to>
      <xdr:col>3</xdr:col>
      <xdr:colOff>3085435</xdr:colOff>
      <xdr:row>74</xdr:row>
      <xdr:rowOff>196850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9435FB-12F7-494A-A0D7-A09362F7A1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1582"/>
        <a:stretch/>
      </xdr:blipFill>
      <xdr:spPr>
        <a:xfrm>
          <a:off x="1121229" y="25614086"/>
          <a:ext cx="5121063" cy="6881948"/>
        </a:xfrm>
        <a:prstGeom prst="rect">
          <a:avLst/>
        </a:prstGeom>
      </xdr:spPr>
    </xdr:pic>
    <xdr:clientData/>
  </xdr:twoCellAnchor>
  <xdr:twoCellAnchor editAs="oneCell">
    <xdr:from>
      <xdr:col>1</xdr:col>
      <xdr:colOff>402773</xdr:colOff>
      <xdr:row>74</xdr:row>
      <xdr:rowOff>152400</xdr:rowOff>
    </xdr:from>
    <xdr:to>
      <xdr:col>3</xdr:col>
      <xdr:colOff>3025807</xdr:colOff>
      <xdr:row>103</xdr:row>
      <xdr:rowOff>97245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5409A4A-D71B-4810-9656-7F36BB49D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01487" y="32450314"/>
          <a:ext cx="5177367" cy="84645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9</xdr:col>
      <xdr:colOff>104152</xdr:colOff>
      <xdr:row>29</xdr:row>
      <xdr:rowOff>208714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1F4FA8-6128-4755-8D29-0029E632B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36320"/>
          <a:ext cx="4980952" cy="6685714"/>
        </a:xfrm>
        <a:prstGeom prst="rect">
          <a:avLst/>
        </a:prstGeom>
      </xdr:spPr>
    </xdr:pic>
    <xdr:clientData/>
  </xdr:twoCellAnchor>
  <xdr:twoCellAnchor editAs="oneCell">
    <xdr:from>
      <xdr:col>9</xdr:col>
      <xdr:colOff>434340</xdr:colOff>
      <xdr:row>3</xdr:row>
      <xdr:rowOff>251460</xdr:rowOff>
    </xdr:from>
    <xdr:to>
      <xdr:col>17</xdr:col>
      <xdr:colOff>338492</xdr:colOff>
      <xdr:row>31</xdr:row>
      <xdr:rowOff>235315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62D6C5-1224-47C0-81F7-E612FEDF4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20740" y="1028700"/>
          <a:ext cx="4780952" cy="723809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</xdr:row>
      <xdr:rowOff>0</xdr:rowOff>
    </xdr:from>
    <xdr:to>
      <xdr:col>25</xdr:col>
      <xdr:colOff>551848</xdr:colOff>
      <xdr:row>31</xdr:row>
      <xdr:rowOff>166745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C2917A7-05B9-45BE-A647-D06690BDB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72800" y="1036320"/>
          <a:ext cx="4819048" cy="7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ghgreduction.tgo.or.th/download-less/100-less-management/923-t-ver-fo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106"/>
  <sheetViews>
    <sheetView tabSelected="1" zoomScale="110" zoomScaleNormal="110" workbookViewId="0">
      <selection activeCell="L2" sqref="L2"/>
    </sheetView>
  </sheetViews>
  <sheetFormatPr defaultColWidth="8.90625" defaultRowHeight="22.5"/>
  <cols>
    <col min="1" max="1" width="10.08984375" style="2" customWidth="1"/>
    <col min="2" max="2" width="17.54296875" style="2" customWidth="1"/>
    <col min="3" max="10" width="8.90625" style="2"/>
    <col min="11" max="11" width="10.36328125" style="2" customWidth="1"/>
    <col min="12" max="12" width="14" style="2" customWidth="1"/>
    <col min="13" max="16384" width="8.90625" style="2"/>
  </cols>
  <sheetData>
    <row r="1" spans="1:12" ht="35" customHeight="1">
      <c r="A1" s="122"/>
      <c r="B1" s="127" t="s">
        <v>0</v>
      </c>
      <c r="C1" s="127"/>
      <c r="D1" s="127"/>
      <c r="E1" s="127"/>
      <c r="F1" s="127"/>
      <c r="G1" s="127"/>
      <c r="H1" s="127"/>
      <c r="I1" s="127"/>
      <c r="J1" s="127"/>
      <c r="K1" s="22" t="s">
        <v>23</v>
      </c>
      <c r="L1" s="50" t="s">
        <v>30</v>
      </c>
    </row>
    <row r="2" spans="1:12" ht="26" customHeight="1">
      <c r="A2" s="123"/>
      <c r="B2" s="23" t="s">
        <v>5</v>
      </c>
      <c r="C2" s="131" t="s">
        <v>108</v>
      </c>
      <c r="D2" s="132"/>
      <c r="E2" s="132"/>
      <c r="F2" s="132"/>
      <c r="G2" s="132"/>
      <c r="H2" s="132"/>
      <c r="I2" s="132"/>
      <c r="J2" s="133"/>
      <c r="K2" s="22" t="s">
        <v>24</v>
      </c>
      <c r="L2" s="51">
        <v>8</v>
      </c>
    </row>
    <row r="3" spans="1:12" ht="26" customHeight="1">
      <c r="A3" s="123"/>
      <c r="B3" s="22" t="s">
        <v>3</v>
      </c>
      <c r="C3" s="128" t="s">
        <v>14</v>
      </c>
      <c r="D3" s="129"/>
      <c r="E3" s="129"/>
      <c r="F3" s="129"/>
      <c r="G3" s="129"/>
      <c r="H3" s="129"/>
      <c r="I3" s="129"/>
      <c r="J3" s="130"/>
      <c r="K3" s="22" t="s">
        <v>1</v>
      </c>
      <c r="L3" s="51">
        <v>1</v>
      </c>
    </row>
    <row r="4" spans="1:12" ht="26" customHeight="1">
      <c r="A4" s="124"/>
      <c r="B4" s="22" t="s">
        <v>4</v>
      </c>
      <c r="C4" s="137" t="s">
        <v>14</v>
      </c>
      <c r="D4" s="138"/>
      <c r="E4" s="138"/>
      <c r="F4" s="138"/>
      <c r="G4" s="139" t="s">
        <v>15</v>
      </c>
      <c r="H4" s="140"/>
      <c r="I4" s="141" t="s">
        <v>14</v>
      </c>
      <c r="J4" s="142"/>
      <c r="K4" s="22" t="s">
        <v>2</v>
      </c>
      <c r="L4" s="52" t="s">
        <v>139</v>
      </c>
    </row>
    <row r="5" spans="1:12" ht="26" customHeight="1">
      <c r="A5" s="3"/>
      <c r="L5" s="4"/>
    </row>
    <row r="6" spans="1:12" ht="26" customHeight="1">
      <c r="A6" s="3"/>
      <c r="B6" s="143" t="s">
        <v>16</v>
      </c>
      <c r="C6" s="144"/>
      <c r="D6" s="144"/>
      <c r="E6" s="144"/>
      <c r="F6" s="144"/>
      <c r="G6" s="144"/>
      <c r="H6" s="144"/>
      <c r="I6" s="144"/>
      <c r="J6" s="144"/>
      <c r="K6" s="145"/>
      <c r="L6" s="4"/>
    </row>
    <row r="7" spans="1:12" ht="26" customHeight="1">
      <c r="A7" s="3"/>
      <c r="B7" s="5" t="s">
        <v>31</v>
      </c>
      <c r="C7" s="6"/>
      <c r="D7" s="6"/>
      <c r="E7" s="6"/>
      <c r="F7" s="6"/>
      <c r="G7" s="6"/>
      <c r="H7" s="6"/>
      <c r="I7" s="6"/>
      <c r="J7" s="6"/>
      <c r="K7" s="7"/>
      <c r="L7" s="4"/>
    </row>
    <row r="8" spans="1:12" ht="26" customHeight="1">
      <c r="A8" s="3"/>
      <c r="L8" s="4"/>
    </row>
    <row r="9" spans="1:12" ht="26" customHeight="1">
      <c r="A9" s="3"/>
      <c r="B9" s="119" t="s">
        <v>6</v>
      </c>
      <c r="C9" s="125"/>
      <c r="D9" s="125"/>
      <c r="E9" s="125"/>
      <c r="F9" s="125"/>
      <c r="G9" s="125"/>
      <c r="H9" s="125"/>
      <c r="I9" s="125"/>
      <c r="J9" s="125"/>
      <c r="K9" s="126"/>
      <c r="L9" s="4"/>
    </row>
    <row r="10" spans="1:12" ht="91.25" customHeight="1">
      <c r="A10" s="3"/>
      <c r="B10" s="134" t="s">
        <v>137</v>
      </c>
      <c r="C10" s="135"/>
      <c r="D10" s="135"/>
      <c r="E10" s="135"/>
      <c r="F10" s="135"/>
      <c r="G10" s="135"/>
      <c r="H10" s="135"/>
      <c r="I10" s="135"/>
      <c r="J10" s="135"/>
      <c r="K10" s="136"/>
      <c r="L10" s="4"/>
    </row>
    <row r="11" spans="1:12" ht="69.75" customHeight="1">
      <c r="A11" s="3"/>
      <c r="B11" s="146" t="s">
        <v>138</v>
      </c>
      <c r="C11" s="147"/>
      <c r="D11" s="147"/>
      <c r="E11" s="147"/>
      <c r="F11" s="147"/>
      <c r="G11" s="147"/>
      <c r="H11" s="147"/>
      <c r="I11" s="147"/>
      <c r="J11" s="147"/>
      <c r="K11" s="148"/>
      <c r="L11" s="4"/>
    </row>
    <row r="12" spans="1:12" ht="47.25" customHeight="1">
      <c r="A12" s="3"/>
      <c r="B12" s="146" t="s">
        <v>136</v>
      </c>
      <c r="C12" s="147"/>
      <c r="D12" s="147"/>
      <c r="E12" s="147"/>
      <c r="F12" s="147"/>
      <c r="G12" s="147"/>
      <c r="H12" s="147"/>
      <c r="I12" s="147"/>
      <c r="J12" s="147"/>
      <c r="K12" s="148"/>
      <c r="L12" s="4"/>
    </row>
    <row r="13" spans="1:12" ht="24.75" customHeight="1">
      <c r="A13" s="3"/>
      <c r="B13" s="149" t="s">
        <v>135</v>
      </c>
      <c r="C13" s="150"/>
      <c r="D13" s="150"/>
      <c r="E13" s="150"/>
      <c r="F13" s="150"/>
      <c r="G13" s="150"/>
      <c r="H13" s="150"/>
      <c r="I13" s="150"/>
      <c r="J13" s="150"/>
      <c r="K13" s="151"/>
      <c r="L13" s="4"/>
    </row>
    <row r="14" spans="1:12" ht="26" customHeight="1">
      <c r="A14" s="3"/>
      <c r="B14" s="152" t="s">
        <v>134</v>
      </c>
      <c r="C14" s="153"/>
      <c r="D14" s="153"/>
      <c r="E14" s="153"/>
      <c r="F14" s="153"/>
      <c r="G14" s="153"/>
      <c r="H14" s="153"/>
      <c r="I14" s="153"/>
      <c r="J14" s="153"/>
      <c r="K14" s="154"/>
      <c r="L14" s="4"/>
    </row>
    <row r="15" spans="1:12" ht="26" customHeight="1">
      <c r="A15" s="3"/>
      <c r="L15" s="4"/>
    </row>
    <row r="16" spans="1:12" ht="26" customHeight="1">
      <c r="A16" s="3"/>
      <c r="B16" s="119" t="s">
        <v>19</v>
      </c>
      <c r="C16" s="120"/>
      <c r="D16" s="120"/>
      <c r="E16" s="120"/>
      <c r="F16" s="120"/>
      <c r="G16" s="120"/>
      <c r="H16" s="120"/>
      <c r="I16" s="120"/>
      <c r="J16" s="120"/>
      <c r="K16" s="121"/>
      <c r="L16" s="4"/>
    </row>
    <row r="17" spans="1:12" ht="26" customHeight="1">
      <c r="A17" s="3"/>
      <c r="B17" s="13" t="s">
        <v>17</v>
      </c>
      <c r="C17" s="14" t="s">
        <v>18</v>
      </c>
      <c r="D17" s="11"/>
      <c r="E17" s="11"/>
      <c r="F17" s="11"/>
      <c r="G17" s="11"/>
      <c r="H17" s="11"/>
      <c r="I17" s="11"/>
      <c r="J17" s="11"/>
      <c r="K17" s="12"/>
      <c r="L17" s="4"/>
    </row>
    <row r="18" spans="1:12" ht="26" customHeight="1">
      <c r="A18" s="3"/>
      <c r="B18" s="17" t="s">
        <v>27</v>
      </c>
      <c r="C18" s="15" t="s">
        <v>109</v>
      </c>
      <c r="D18" s="11"/>
      <c r="E18" s="11"/>
      <c r="F18" s="11"/>
      <c r="G18" s="11"/>
      <c r="H18" s="11"/>
      <c r="I18" s="11"/>
      <c r="J18" s="11"/>
      <c r="K18" s="12"/>
      <c r="L18" s="4"/>
    </row>
    <row r="19" spans="1:12" ht="54.65" customHeight="1">
      <c r="A19" s="3"/>
      <c r="B19" s="17" t="s">
        <v>27</v>
      </c>
      <c r="C19" s="115" t="s">
        <v>110</v>
      </c>
      <c r="D19" s="116"/>
      <c r="E19" s="116"/>
      <c r="F19" s="116"/>
      <c r="G19" s="116"/>
      <c r="H19" s="116"/>
      <c r="I19" s="116"/>
      <c r="J19" s="116"/>
      <c r="K19" s="117"/>
      <c r="L19" s="4"/>
    </row>
    <row r="20" spans="1:12" ht="51.65" customHeight="1">
      <c r="A20" s="3"/>
      <c r="B20" s="17" t="s">
        <v>27</v>
      </c>
      <c r="C20" s="115" t="s">
        <v>111</v>
      </c>
      <c r="D20" s="116"/>
      <c r="E20" s="116"/>
      <c r="F20" s="116"/>
      <c r="G20" s="116"/>
      <c r="H20" s="116"/>
      <c r="I20" s="116"/>
      <c r="J20" s="116"/>
      <c r="K20" s="117"/>
      <c r="L20" s="4"/>
    </row>
    <row r="21" spans="1:12" ht="26" customHeight="1">
      <c r="A21" s="3"/>
      <c r="B21" s="1" t="s">
        <v>28</v>
      </c>
      <c r="C21" s="15" t="s">
        <v>89</v>
      </c>
      <c r="D21" s="11"/>
      <c r="E21" s="11"/>
      <c r="F21" s="11"/>
      <c r="G21" s="11"/>
      <c r="H21" s="11"/>
      <c r="I21" s="11"/>
      <c r="J21" s="11"/>
      <c r="K21" s="12"/>
      <c r="L21" s="4"/>
    </row>
    <row r="22" spans="1:12" ht="26" customHeight="1">
      <c r="A22" s="3"/>
      <c r="B22" s="1" t="s">
        <v>28</v>
      </c>
      <c r="C22" s="15" t="s">
        <v>32</v>
      </c>
      <c r="D22" s="11"/>
      <c r="E22" s="11"/>
      <c r="F22" s="11"/>
      <c r="G22" s="11"/>
      <c r="H22" s="11"/>
      <c r="I22" s="11"/>
      <c r="J22" s="11"/>
      <c r="K22" s="12"/>
      <c r="L22" s="4"/>
    </row>
    <row r="23" spans="1:12" ht="26" customHeight="1">
      <c r="A23" s="3"/>
      <c r="B23" s="1" t="s">
        <v>28</v>
      </c>
      <c r="C23" s="15" t="s">
        <v>99</v>
      </c>
      <c r="D23" s="11"/>
      <c r="E23" s="11"/>
      <c r="F23" s="11"/>
      <c r="G23" s="11"/>
      <c r="H23" s="11"/>
      <c r="I23" s="11"/>
      <c r="J23" s="11"/>
      <c r="K23" s="12"/>
      <c r="L23" s="4"/>
    </row>
    <row r="24" spans="1:12" ht="26" customHeight="1">
      <c r="A24" s="3"/>
      <c r="L24" s="4"/>
    </row>
    <row r="25" spans="1:12" ht="20" customHeight="1">
      <c r="B25" s="119" t="s">
        <v>26</v>
      </c>
      <c r="C25" s="120"/>
      <c r="D25" s="120"/>
      <c r="E25" s="120"/>
      <c r="F25" s="120"/>
      <c r="G25" s="120"/>
      <c r="H25" s="120"/>
      <c r="I25" s="120"/>
      <c r="J25" s="120"/>
      <c r="K25" s="121"/>
      <c r="L25" s="4"/>
    </row>
    <row r="26" spans="1:12" ht="29.4" customHeight="1">
      <c r="B26" s="13" t="s">
        <v>17</v>
      </c>
      <c r="C26" s="14" t="s">
        <v>18</v>
      </c>
      <c r="D26" s="11"/>
      <c r="E26" s="11"/>
      <c r="F26" s="11"/>
      <c r="G26" s="11"/>
      <c r="H26" s="11"/>
      <c r="I26" s="11"/>
      <c r="J26" s="11"/>
      <c r="K26" s="12"/>
      <c r="L26" s="4"/>
    </row>
    <row r="27" spans="1:12" ht="26" customHeight="1">
      <c r="A27" s="3"/>
      <c r="B27" s="17" t="s">
        <v>27</v>
      </c>
      <c r="C27" s="15" t="s">
        <v>109</v>
      </c>
      <c r="D27" s="11"/>
      <c r="E27" s="11"/>
      <c r="F27" s="11"/>
      <c r="G27" s="11"/>
      <c r="H27" s="11"/>
      <c r="I27" s="11"/>
      <c r="J27" s="11"/>
      <c r="K27" s="12"/>
      <c r="L27" s="4"/>
    </row>
    <row r="28" spans="1:12" ht="48.65" customHeight="1">
      <c r="A28" s="3"/>
      <c r="B28" s="17" t="s">
        <v>27</v>
      </c>
      <c r="C28" s="115" t="s">
        <v>110</v>
      </c>
      <c r="D28" s="116"/>
      <c r="E28" s="116"/>
      <c r="F28" s="116"/>
      <c r="G28" s="116"/>
      <c r="H28" s="116"/>
      <c r="I28" s="116"/>
      <c r="J28" s="116"/>
      <c r="K28" s="117"/>
      <c r="L28" s="4"/>
    </row>
    <row r="29" spans="1:12" ht="48.65" customHeight="1">
      <c r="A29" s="3"/>
      <c r="B29" s="17" t="s">
        <v>27</v>
      </c>
      <c r="C29" s="115" t="s">
        <v>111</v>
      </c>
      <c r="D29" s="116"/>
      <c r="E29" s="116"/>
      <c r="F29" s="116"/>
      <c r="G29" s="116"/>
      <c r="H29" s="116"/>
      <c r="I29" s="116"/>
      <c r="J29" s="116"/>
      <c r="K29" s="117"/>
      <c r="L29" s="4"/>
    </row>
    <row r="30" spans="1:12" ht="26" customHeight="1">
      <c r="A30" s="3"/>
      <c r="B30" s="1" t="s">
        <v>28</v>
      </c>
      <c r="C30" s="15" t="s">
        <v>89</v>
      </c>
      <c r="D30" s="11"/>
      <c r="E30" s="11"/>
      <c r="F30" s="11"/>
      <c r="G30" s="11"/>
      <c r="H30" s="11"/>
      <c r="I30" s="11"/>
      <c r="J30" s="11"/>
      <c r="K30" s="12"/>
      <c r="L30" s="4"/>
    </row>
    <row r="31" spans="1:12" ht="26" customHeight="1">
      <c r="A31" s="3"/>
      <c r="B31" s="1" t="s">
        <v>28</v>
      </c>
      <c r="C31" s="15" t="s">
        <v>32</v>
      </c>
      <c r="D31" s="11"/>
      <c r="E31" s="11"/>
      <c r="F31" s="11"/>
      <c r="G31" s="11"/>
      <c r="H31" s="11"/>
      <c r="I31" s="11"/>
      <c r="J31" s="11"/>
      <c r="K31" s="12"/>
      <c r="L31" s="4"/>
    </row>
    <row r="32" spans="1:12" ht="26" customHeight="1">
      <c r="A32" s="3"/>
      <c r="B32" s="1" t="s">
        <v>28</v>
      </c>
      <c r="C32" s="15" t="s">
        <v>99</v>
      </c>
      <c r="D32" s="11"/>
      <c r="E32" s="11"/>
      <c r="F32" s="11"/>
      <c r="G32" s="11"/>
      <c r="H32" s="11"/>
      <c r="I32" s="11"/>
      <c r="J32" s="11"/>
      <c r="K32" s="12"/>
      <c r="L32" s="4"/>
    </row>
    <row r="33" spans="1:12" ht="20" customHeight="1">
      <c r="L33" s="4"/>
    </row>
    <row r="34" spans="1:12" ht="52.25" customHeight="1">
      <c r="B34" s="118" t="s">
        <v>115</v>
      </c>
      <c r="C34" s="118"/>
      <c r="D34" s="118"/>
      <c r="E34" s="118"/>
      <c r="F34" s="118"/>
      <c r="G34" s="118"/>
      <c r="H34" s="118"/>
      <c r="I34" s="118"/>
      <c r="J34" s="118"/>
      <c r="K34" s="118"/>
      <c r="L34" s="4"/>
    </row>
    <row r="35" spans="1:12" ht="20" customHeight="1" thickBo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10"/>
    </row>
    <row r="36" spans="1:12" ht="20" customHeight="1"/>
    <row r="37" spans="1:12" ht="20" customHeight="1"/>
    <row r="38" spans="1:12" ht="20" customHeight="1"/>
    <row r="101" spans="1:12">
      <c r="A101" s="3"/>
      <c r="L101" s="4"/>
    </row>
    <row r="102" spans="1:12">
      <c r="A102" s="3"/>
      <c r="L102" s="4"/>
    </row>
    <row r="103" spans="1:12">
      <c r="A103" s="3"/>
      <c r="L103" s="4"/>
    </row>
    <row r="104" spans="1:12">
      <c r="A104" s="3"/>
      <c r="L104" s="4"/>
    </row>
    <row r="105" spans="1:12">
      <c r="A105" s="3"/>
      <c r="L105" s="4"/>
    </row>
    <row r="106" spans="1:12" ht="23" thickBot="1">
      <c r="A106" s="8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10"/>
    </row>
  </sheetData>
  <sheetProtection algorithmName="SHA-512" hashValue="RZ4DxXwXJd0G66sLaObgkNmsrWVD2NhqxOt7IrS6W69lxYoJ3jQFy6dD/63Mocu3xu9LcW9zBVZBrW4WgM/9ow==" saltValue="0S84PgG9vESANCPMdI/WtQ==" spinCount="100000" sheet="1" objects="1" scenarios="1"/>
  <customSheetViews>
    <customSheetView guid="{4A84D616-4AC1-4199-B962-FE0AC76EE94A}" showPageBreaks="1" view="pageLayout">
      <selection activeCell="B7" sqref="B7:K8"/>
      <pageMargins left="0.7" right="0.7" top="0.75" bottom="0.75" header="0.3" footer="0.3"/>
      <pageSetup paperSize="9" orientation="landscape" horizontalDpi="1200" verticalDpi="1200" r:id="rId1"/>
    </customSheetView>
  </customSheetViews>
  <mergeCells count="21">
    <mergeCell ref="A1:A4"/>
    <mergeCell ref="B9:K9"/>
    <mergeCell ref="B16:K16"/>
    <mergeCell ref="B1:J1"/>
    <mergeCell ref="C3:J3"/>
    <mergeCell ref="C2:J2"/>
    <mergeCell ref="B10:K10"/>
    <mergeCell ref="C4:F4"/>
    <mergeCell ref="G4:H4"/>
    <mergeCell ref="I4:J4"/>
    <mergeCell ref="B6:K6"/>
    <mergeCell ref="B11:K11"/>
    <mergeCell ref="B13:K13"/>
    <mergeCell ref="B14:K14"/>
    <mergeCell ref="B12:K12"/>
    <mergeCell ref="C19:K19"/>
    <mergeCell ref="C20:K20"/>
    <mergeCell ref="B34:K34"/>
    <mergeCell ref="C28:K28"/>
    <mergeCell ref="C29:K29"/>
    <mergeCell ref="B25:K25"/>
  </mergeCells>
  <pageMargins left="0.7" right="0.7" top="0.75" bottom="0.75" header="0.3" footer="0.3"/>
  <pageSetup paperSize="9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R28"/>
  <sheetViews>
    <sheetView topLeftCell="B5" zoomScale="94" zoomScaleNormal="94" workbookViewId="0">
      <selection activeCell="F9" sqref="F9"/>
    </sheetView>
  </sheetViews>
  <sheetFormatPr defaultColWidth="8.90625" defaultRowHeight="22.5"/>
  <cols>
    <col min="1" max="1" width="10.08984375" style="26" customWidth="1"/>
    <col min="2" max="2" width="17.54296875" style="26" customWidth="1"/>
    <col min="3" max="3" width="16.6328125" style="26" customWidth="1"/>
    <col min="4" max="6" width="10.453125" style="26" customWidth="1"/>
    <col min="7" max="7" width="27.90625" style="26" customWidth="1"/>
    <col min="8" max="8" width="12" style="26" customWidth="1"/>
    <col min="9" max="9" width="16.6328125" style="26" customWidth="1"/>
    <col min="10" max="12" width="10.453125" style="26" customWidth="1"/>
    <col min="13" max="13" width="27.6328125" style="26" customWidth="1"/>
    <col min="14" max="14" width="12" style="26" customWidth="1"/>
    <col min="15" max="15" width="13.08984375" style="26" customWidth="1"/>
    <col min="16" max="16" width="8.90625" style="26"/>
    <col min="17" max="17" width="16" style="26" customWidth="1"/>
    <col min="18" max="18" width="30.54296875" style="26" customWidth="1"/>
    <col min="19" max="19" width="14.54296875" style="26" customWidth="1"/>
    <col min="20" max="16384" width="8.90625" style="26"/>
  </cols>
  <sheetData>
    <row r="1" spans="1:18" ht="35" customHeight="1">
      <c r="A1" s="166"/>
      <c r="B1" s="175" t="s">
        <v>0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7"/>
      <c r="N1" s="22" t="s">
        <v>23</v>
      </c>
      <c r="O1" s="50" t="str">
        <f>+ลักษณะกิจกรรม!L1</f>
        <v>LESS-AGR-01</v>
      </c>
    </row>
    <row r="2" spans="1:18" ht="26" customHeight="1">
      <c r="A2" s="167"/>
      <c r="B2" s="27" t="s">
        <v>5</v>
      </c>
      <c r="C2" s="172" t="str">
        <f>+ลักษณะกิจกรรม!C2</f>
        <v>การใช้ปุ๋ยอย่างถูกวิธีในพื้นที่การเกษตร</v>
      </c>
      <c r="D2" s="173"/>
      <c r="E2" s="173"/>
      <c r="F2" s="173"/>
      <c r="G2" s="173"/>
      <c r="H2" s="173"/>
      <c r="I2" s="173"/>
      <c r="J2" s="173"/>
      <c r="K2" s="173"/>
      <c r="L2" s="173"/>
      <c r="M2" s="174"/>
      <c r="N2" s="22" t="s">
        <v>24</v>
      </c>
      <c r="O2" s="51">
        <f>+ลักษณะกิจกรรม!L2</f>
        <v>8</v>
      </c>
    </row>
    <row r="3" spans="1:18" ht="26" customHeight="1">
      <c r="A3" s="167"/>
      <c r="B3" s="25" t="s">
        <v>3</v>
      </c>
      <c r="C3" s="128" t="str">
        <f>+ลักษณะกิจกรรม!C3</f>
        <v>กรอกข้อมูล</v>
      </c>
      <c r="D3" s="129"/>
      <c r="E3" s="129"/>
      <c r="F3" s="129"/>
      <c r="G3" s="129"/>
      <c r="H3" s="129"/>
      <c r="I3" s="129"/>
      <c r="J3" s="129"/>
      <c r="K3" s="129"/>
      <c r="L3" s="129"/>
      <c r="M3" s="130"/>
      <c r="N3" s="22" t="s">
        <v>1</v>
      </c>
      <c r="O3" s="51">
        <v>2</v>
      </c>
    </row>
    <row r="4" spans="1:18" ht="26" customHeight="1">
      <c r="A4" s="168"/>
      <c r="B4" s="25" t="s">
        <v>4</v>
      </c>
      <c r="C4" s="137" t="str">
        <f>+ลักษณะกิจกรรม!C4</f>
        <v>กรอกข้อมูล</v>
      </c>
      <c r="D4" s="138"/>
      <c r="E4" s="138"/>
      <c r="F4" s="138"/>
      <c r="G4" s="138"/>
      <c r="H4" s="138"/>
      <c r="I4" s="169" t="s">
        <v>15</v>
      </c>
      <c r="J4" s="170"/>
      <c r="K4" s="171"/>
      <c r="L4" s="21" t="str">
        <f>+ลักษณะกิจกรรม!I4</f>
        <v>กรอกข้อมูล</v>
      </c>
      <c r="M4" s="18"/>
      <c r="N4" s="22" t="s">
        <v>2</v>
      </c>
      <c r="O4" s="52" t="str">
        <f>+ลักษณะกิจกรรม!L4</f>
        <v>28/5/2568</v>
      </c>
    </row>
    <row r="5" spans="1:18" ht="33.65" customHeight="1">
      <c r="A5" s="28"/>
      <c r="B5" s="29"/>
      <c r="C5" s="19" t="s">
        <v>84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30"/>
    </row>
    <row r="6" spans="1:18" ht="26" customHeight="1">
      <c r="A6" s="31"/>
      <c r="B6" s="178" t="s">
        <v>112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80"/>
      <c r="O6" s="32"/>
    </row>
    <row r="7" spans="1:18" ht="26" customHeight="1" thickBot="1">
      <c r="A7" s="31"/>
      <c r="B7" s="158" t="s">
        <v>7</v>
      </c>
      <c r="C7" s="163" t="s">
        <v>38</v>
      </c>
      <c r="D7" s="164"/>
      <c r="E7" s="164"/>
      <c r="F7" s="164"/>
      <c r="G7" s="164"/>
      <c r="H7" s="165"/>
      <c r="I7" s="160" t="s">
        <v>39</v>
      </c>
      <c r="J7" s="161"/>
      <c r="K7" s="161"/>
      <c r="L7" s="161"/>
      <c r="M7" s="161"/>
      <c r="N7" s="162"/>
      <c r="O7" s="32"/>
    </row>
    <row r="8" spans="1:18" ht="72" customHeight="1">
      <c r="A8" s="31"/>
      <c r="B8" s="159"/>
      <c r="C8" s="33" t="s">
        <v>45</v>
      </c>
      <c r="D8" s="33" t="s">
        <v>33</v>
      </c>
      <c r="E8" s="33" t="s">
        <v>34</v>
      </c>
      <c r="F8" s="33" t="s">
        <v>37</v>
      </c>
      <c r="G8" s="34" t="s">
        <v>98</v>
      </c>
      <c r="H8" s="34" t="s">
        <v>58</v>
      </c>
      <c r="I8" s="76" t="s">
        <v>46</v>
      </c>
      <c r="J8" s="76" t="s">
        <v>33</v>
      </c>
      <c r="K8" s="76" t="s">
        <v>34</v>
      </c>
      <c r="L8" s="76" t="s">
        <v>37</v>
      </c>
      <c r="M8" s="34" t="s">
        <v>98</v>
      </c>
      <c r="N8" s="34" t="s">
        <v>58</v>
      </c>
      <c r="O8" s="32"/>
      <c r="Q8" s="45" t="s">
        <v>59</v>
      </c>
      <c r="R8" s="46" t="s">
        <v>57</v>
      </c>
    </row>
    <row r="9" spans="1:18" ht="26" customHeight="1">
      <c r="A9" s="31"/>
      <c r="B9" s="35">
        <v>1</v>
      </c>
      <c r="C9" s="114" t="s">
        <v>47</v>
      </c>
      <c r="D9" s="113"/>
      <c r="E9" s="113"/>
      <c r="F9" s="113">
        <v>10000</v>
      </c>
      <c r="G9" s="38" t="s">
        <v>61</v>
      </c>
      <c r="H9" s="113"/>
      <c r="I9" s="114" t="s">
        <v>47</v>
      </c>
      <c r="J9" s="113"/>
      <c r="K9" s="113"/>
      <c r="L9" s="113">
        <v>8000</v>
      </c>
      <c r="M9" s="38" t="s">
        <v>118</v>
      </c>
      <c r="N9" s="113"/>
      <c r="O9" s="32"/>
      <c r="Q9" s="47" t="s">
        <v>35</v>
      </c>
      <c r="R9" s="48" t="s">
        <v>61</v>
      </c>
    </row>
    <row r="10" spans="1:18" ht="26" customHeight="1">
      <c r="A10" s="31"/>
      <c r="B10" s="35">
        <v>2</v>
      </c>
      <c r="C10" s="114" t="s">
        <v>35</v>
      </c>
      <c r="D10" s="113"/>
      <c r="E10" s="113">
        <v>20</v>
      </c>
      <c r="F10" s="113">
        <v>5000</v>
      </c>
      <c r="G10" s="38" t="s">
        <v>63</v>
      </c>
      <c r="H10" s="113"/>
      <c r="I10" s="114" t="s">
        <v>35</v>
      </c>
      <c r="J10" s="113"/>
      <c r="K10" s="113">
        <v>16</v>
      </c>
      <c r="L10" s="113">
        <v>5000</v>
      </c>
      <c r="M10" s="38" t="s">
        <v>60</v>
      </c>
      <c r="N10" s="113">
        <v>0</v>
      </c>
      <c r="O10" s="32"/>
      <c r="Q10" s="47" t="s">
        <v>36</v>
      </c>
      <c r="R10" s="48" t="s">
        <v>60</v>
      </c>
    </row>
    <row r="11" spans="1:18" ht="26" customHeight="1">
      <c r="A11" s="31"/>
      <c r="B11" s="35">
        <v>3</v>
      </c>
      <c r="C11" s="114" t="s">
        <v>35</v>
      </c>
      <c r="D11" s="113"/>
      <c r="E11" s="113">
        <v>30</v>
      </c>
      <c r="F11" s="113">
        <v>5000</v>
      </c>
      <c r="G11" s="38" t="s">
        <v>118</v>
      </c>
      <c r="H11" s="113"/>
      <c r="I11" s="114" t="s">
        <v>88</v>
      </c>
      <c r="J11" s="113"/>
      <c r="K11" s="113">
        <v>46</v>
      </c>
      <c r="L11" s="113">
        <v>1000</v>
      </c>
      <c r="M11" s="38" t="s">
        <v>62</v>
      </c>
      <c r="N11" s="113">
        <v>0</v>
      </c>
      <c r="O11" s="32"/>
      <c r="Q11" s="47" t="s">
        <v>88</v>
      </c>
      <c r="R11" s="48" t="s">
        <v>63</v>
      </c>
    </row>
    <row r="12" spans="1:18" ht="26" customHeight="1">
      <c r="A12" s="31"/>
      <c r="B12" s="35">
        <v>4</v>
      </c>
      <c r="C12" s="114" t="s">
        <v>35</v>
      </c>
      <c r="D12" s="113"/>
      <c r="E12" s="113">
        <v>20</v>
      </c>
      <c r="F12" s="113">
        <v>5000</v>
      </c>
      <c r="G12" s="38"/>
      <c r="H12" s="113"/>
      <c r="I12" s="114" t="s">
        <v>35</v>
      </c>
      <c r="J12" s="113"/>
      <c r="K12" s="113">
        <v>12</v>
      </c>
      <c r="L12" s="113">
        <v>5000</v>
      </c>
      <c r="M12" s="38"/>
      <c r="N12" s="113"/>
      <c r="O12" s="32"/>
      <c r="Q12" s="47" t="s">
        <v>47</v>
      </c>
      <c r="R12" s="48" t="s">
        <v>62</v>
      </c>
    </row>
    <row r="13" spans="1:18" ht="26" customHeight="1">
      <c r="A13" s="31"/>
      <c r="B13" s="35">
        <v>5</v>
      </c>
      <c r="C13" s="114" t="s">
        <v>36</v>
      </c>
      <c r="D13" s="113"/>
      <c r="E13" s="113"/>
      <c r="F13" s="113"/>
      <c r="G13" s="38"/>
      <c r="H13" s="113"/>
      <c r="I13" s="114" t="s">
        <v>88</v>
      </c>
      <c r="J13" s="113"/>
      <c r="K13" s="113"/>
      <c r="L13" s="113"/>
      <c r="M13" s="38"/>
      <c r="N13" s="113"/>
      <c r="O13" s="32"/>
      <c r="Q13" s="47" t="s">
        <v>48</v>
      </c>
      <c r="R13" s="49" t="s">
        <v>118</v>
      </c>
    </row>
    <row r="14" spans="1:18" ht="26" customHeight="1">
      <c r="A14" s="31"/>
      <c r="B14" s="35">
        <v>6</v>
      </c>
      <c r="C14" s="114" t="s">
        <v>47</v>
      </c>
      <c r="D14" s="113"/>
      <c r="E14" s="113"/>
      <c r="F14" s="113"/>
      <c r="G14" s="38"/>
      <c r="H14" s="113"/>
      <c r="I14" s="114"/>
      <c r="J14" s="113"/>
      <c r="K14" s="113"/>
      <c r="L14" s="113"/>
      <c r="M14" s="38"/>
      <c r="N14" s="113"/>
      <c r="O14" s="32"/>
    </row>
    <row r="15" spans="1:18" ht="26" customHeight="1">
      <c r="A15" s="31"/>
      <c r="B15" s="35">
        <v>7</v>
      </c>
      <c r="C15" s="114" t="s">
        <v>48</v>
      </c>
      <c r="D15" s="113"/>
      <c r="E15" s="113"/>
      <c r="F15" s="113"/>
      <c r="G15" s="38"/>
      <c r="H15" s="113"/>
      <c r="I15" s="114"/>
      <c r="J15" s="113"/>
      <c r="K15" s="113"/>
      <c r="L15" s="113"/>
      <c r="M15" s="38"/>
      <c r="N15" s="113"/>
      <c r="O15" s="32"/>
    </row>
    <row r="16" spans="1:18" ht="26" customHeight="1">
      <c r="A16" s="31"/>
      <c r="B16" s="35">
        <v>8</v>
      </c>
      <c r="C16" s="114"/>
      <c r="D16" s="113"/>
      <c r="E16" s="113"/>
      <c r="F16" s="113"/>
      <c r="G16" s="38"/>
      <c r="H16" s="113"/>
      <c r="I16" s="114"/>
      <c r="J16" s="113"/>
      <c r="K16" s="113"/>
      <c r="L16" s="113"/>
      <c r="M16" s="38"/>
      <c r="N16" s="113"/>
      <c r="O16" s="32"/>
    </row>
    <row r="17" spans="1:15" ht="26" customHeight="1">
      <c r="A17" s="31"/>
      <c r="B17" s="35">
        <v>9</v>
      </c>
      <c r="C17" s="114"/>
      <c r="D17" s="113"/>
      <c r="E17" s="113"/>
      <c r="F17" s="113"/>
      <c r="G17" s="38"/>
      <c r="H17" s="113"/>
      <c r="I17" s="114"/>
      <c r="J17" s="113"/>
      <c r="K17" s="113"/>
      <c r="L17" s="113"/>
      <c r="M17" s="38"/>
      <c r="N17" s="113"/>
      <c r="O17" s="32"/>
    </row>
    <row r="18" spans="1:15" ht="26" customHeight="1">
      <c r="A18" s="31"/>
      <c r="B18" s="35">
        <v>10</v>
      </c>
      <c r="C18" s="114"/>
      <c r="D18" s="113"/>
      <c r="E18" s="113"/>
      <c r="F18" s="113"/>
      <c r="G18" s="38"/>
      <c r="H18" s="113"/>
      <c r="I18" s="114"/>
      <c r="J18" s="113"/>
      <c r="K18" s="113"/>
      <c r="L18" s="113"/>
      <c r="M18" s="38"/>
      <c r="N18" s="113"/>
      <c r="O18" s="32"/>
    </row>
    <row r="19" spans="1:15" ht="26" customHeight="1">
      <c r="A19" s="31"/>
      <c r="B19" s="35">
        <v>11</v>
      </c>
      <c r="C19" s="114"/>
      <c r="D19" s="113"/>
      <c r="E19" s="113"/>
      <c r="F19" s="113"/>
      <c r="G19" s="38"/>
      <c r="H19" s="113"/>
      <c r="I19" s="114"/>
      <c r="J19" s="113"/>
      <c r="K19" s="113"/>
      <c r="L19" s="113"/>
      <c r="M19" s="38"/>
      <c r="N19" s="113"/>
      <c r="O19" s="32"/>
    </row>
    <row r="20" spans="1:15" ht="26" customHeight="1">
      <c r="A20" s="31"/>
      <c r="B20" s="35">
        <v>12</v>
      </c>
      <c r="C20" s="114"/>
      <c r="D20" s="113"/>
      <c r="E20" s="113"/>
      <c r="F20" s="113"/>
      <c r="G20" s="38"/>
      <c r="H20" s="113"/>
      <c r="I20" s="114"/>
      <c r="J20" s="113"/>
      <c r="K20" s="113"/>
      <c r="L20" s="113"/>
      <c r="M20" s="38"/>
      <c r="N20" s="113"/>
      <c r="O20" s="32"/>
    </row>
    <row r="21" spans="1:15" ht="26" customHeight="1">
      <c r="A21" s="31"/>
      <c r="B21" s="35">
        <v>13</v>
      </c>
      <c r="C21" s="114"/>
      <c r="D21" s="113"/>
      <c r="E21" s="113"/>
      <c r="F21" s="113"/>
      <c r="G21" s="38"/>
      <c r="H21" s="113"/>
      <c r="I21" s="114"/>
      <c r="J21" s="113"/>
      <c r="K21" s="113"/>
      <c r="L21" s="113"/>
      <c r="M21" s="38"/>
      <c r="N21" s="113"/>
      <c r="O21" s="32"/>
    </row>
    <row r="22" spans="1:15" ht="26" customHeight="1">
      <c r="A22" s="31"/>
      <c r="B22" s="35">
        <v>14</v>
      </c>
      <c r="C22" s="114"/>
      <c r="D22" s="113"/>
      <c r="E22" s="113"/>
      <c r="F22" s="113"/>
      <c r="G22" s="38"/>
      <c r="H22" s="113"/>
      <c r="I22" s="114"/>
      <c r="J22" s="113"/>
      <c r="K22" s="113"/>
      <c r="L22" s="113"/>
      <c r="M22" s="38"/>
      <c r="N22" s="113"/>
      <c r="O22" s="32"/>
    </row>
    <row r="23" spans="1:15" ht="26" customHeight="1">
      <c r="A23" s="31"/>
      <c r="B23" s="35">
        <v>15</v>
      </c>
      <c r="C23" s="114"/>
      <c r="D23" s="113"/>
      <c r="E23" s="113"/>
      <c r="F23" s="113"/>
      <c r="G23" s="38"/>
      <c r="H23" s="113"/>
      <c r="I23" s="114"/>
      <c r="J23" s="113"/>
      <c r="K23" s="113"/>
      <c r="L23" s="113"/>
      <c r="M23" s="38"/>
      <c r="N23" s="113"/>
      <c r="O23" s="32"/>
    </row>
    <row r="24" spans="1:15" ht="26" customHeight="1" thickBot="1">
      <c r="A24" s="31"/>
      <c r="B24" s="39" t="s">
        <v>8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32"/>
    </row>
    <row r="25" spans="1:15" ht="26" customHeight="1">
      <c r="A25" s="31"/>
      <c r="B25" s="155" t="s">
        <v>133</v>
      </c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32"/>
    </row>
    <row r="26" spans="1:15" ht="31.5" customHeight="1">
      <c r="A26" s="31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32"/>
    </row>
    <row r="27" spans="1:15" ht="36" customHeight="1">
      <c r="A27" s="31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32"/>
    </row>
    <row r="28" spans="1:15" ht="23" thickBot="1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4"/>
    </row>
  </sheetData>
  <mergeCells count="11">
    <mergeCell ref="B25:N27"/>
    <mergeCell ref="B7:B8"/>
    <mergeCell ref="I7:N7"/>
    <mergeCell ref="C7:H7"/>
    <mergeCell ref="A1:A4"/>
    <mergeCell ref="C4:H4"/>
    <mergeCell ref="I4:K4"/>
    <mergeCell ref="C3:M3"/>
    <mergeCell ref="C2:M2"/>
    <mergeCell ref="B1:M1"/>
    <mergeCell ref="B6:N6"/>
  </mergeCells>
  <dataValidations count="2">
    <dataValidation type="list" allowBlank="1" showInputMessage="1" showErrorMessage="1" sqref="C9:C23 I9:I23" xr:uid="{00000000-0002-0000-0100-000000000000}">
      <formula1>$Q$9:$Q$13</formula1>
    </dataValidation>
    <dataValidation type="list" allowBlank="1" showInputMessage="1" showErrorMessage="1" sqref="G9:G23 M9:M23" xr:uid="{00000000-0002-0000-0100-000001000000}">
      <formula1>$R$9:$R$13</formula1>
    </dataValidation>
  </dataValidations>
  <pageMargins left="0.7" right="0.7" top="0.75" bottom="0.75" header="0.3" footer="0.3"/>
  <pageSetup paperSize="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R27"/>
  <sheetViews>
    <sheetView topLeftCell="B1" zoomScale="92" zoomScaleNormal="92" workbookViewId="0">
      <selection activeCell="E12" sqref="E12"/>
    </sheetView>
  </sheetViews>
  <sheetFormatPr defaultColWidth="8.90625" defaultRowHeight="22.5"/>
  <cols>
    <col min="1" max="1" width="10.08984375" style="26" customWidth="1"/>
    <col min="2" max="2" width="17.54296875" style="26" customWidth="1"/>
    <col min="3" max="3" width="16.6328125" style="26" customWidth="1"/>
    <col min="4" max="6" width="10.453125" style="26" customWidth="1"/>
    <col min="7" max="7" width="26.54296875" style="26" customWidth="1"/>
    <col min="8" max="8" width="12" style="26" customWidth="1"/>
    <col min="9" max="9" width="16.6328125" style="26" customWidth="1"/>
    <col min="10" max="12" width="10.453125" style="26" customWidth="1"/>
    <col min="13" max="13" width="31.36328125" style="26" customWidth="1"/>
    <col min="14" max="14" width="12" style="26" customWidth="1"/>
    <col min="15" max="15" width="13.08984375" style="26" customWidth="1"/>
    <col min="16" max="16" width="8.90625" style="26"/>
    <col min="17" max="17" width="16" style="26" customWidth="1"/>
    <col min="18" max="18" width="30.54296875" style="26" customWidth="1"/>
    <col min="19" max="19" width="14.54296875" style="26" customWidth="1"/>
    <col min="20" max="16384" width="8.90625" style="26"/>
  </cols>
  <sheetData>
    <row r="1" spans="1:18" ht="35" customHeight="1">
      <c r="A1" s="166"/>
      <c r="B1" s="175" t="s">
        <v>0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7"/>
      <c r="N1" s="22" t="s">
        <v>23</v>
      </c>
      <c r="O1" s="50" t="str">
        <f>+ลักษณะกิจกรรม!L1</f>
        <v>LESS-AGR-01</v>
      </c>
    </row>
    <row r="2" spans="1:18" ht="26" customHeight="1">
      <c r="A2" s="167"/>
      <c r="B2" s="27" t="s">
        <v>5</v>
      </c>
      <c r="C2" s="172" t="str">
        <f>+ลักษณะกิจกรรม!C2</f>
        <v>การใช้ปุ๋ยอย่างถูกวิธีในพื้นที่การเกษตร</v>
      </c>
      <c r="D2" s="173"/>
      <c r="E2" s="173"/>
      <c r="F2" s="173"/>
      <c r="G2" s="173"/>
      <c r="H2" s="173"/>
      <c r="I2" s="173"/>
      <c r="J2" s="173"/>
      <c r="K2" s="173"/>
      <c r="L2" s="173"/>
      <c r="M2" s="174"/>
      <c r="N2" s="22" t="s">
        <v>24</v>
      </c>
      <c r="O2" s="51">
        <f>+ลักษณะกิจกรรม!L2</f>
        <v>8</v>
      </c>
    </row>
    <row r="3" spans="1:18" ht="26" customHeight="1">
      <c r="A3" s="167"/>
      <c r="B3" s="25" t="s">
        <v>3</v>
      </c>
      <c r="C3" s="128" t="str">
        <f>+ลักษณะกิจกรรม!C3</f>
        <v>กรอกข้อมูล</v>
      </c>
      <c r="D3" s="129"/>
      <c r="E3" s="129"/>
      <c r="F3" s="129"/>
      <c r="G3" s="129"/>
      <c r="H3" s="129"/>
      <c r="I3" s="129"/>
      <c r="J3" s="129"/>
      <c r="K3" s="129"/>
      <c r="L3" s="129"/>
      <c r="M3" s="130"/>
      <c r="N3" s="22" t="s">
        <v>1</v>
      </c>
      <c r="O3" s="51">
        <v>3</v>
      </c>
    </row>
    <row r="4" spans="1:18" ht="26" customHeight="1">
      <c r="A4" s="168"/>
      <c r="B4" s="25" t="s">
        <v>4</v>
      </c>
      <c r="C4" s="137" t="str">
        <f>+ลักษณะกิจกรรม!C4</f>
        <v>กรอกข้อมูล</v>
      </c>
      <c r="D4" s="138"/>
      <c r="E4" s="138"/>
      <c r="F4" s="138"/>
      <c r="G4" s="138"/>
      <c r="H4" s="138"/>
      <c r="I4" s="169" t="s">
        <v>15</v>
      </c>
      <c r="J4" s="170"/>
      <c r="K4" s="171"/>
      <c r="L4" s="21" t="str">
        <f>+ลักษณะกิจกรรม!I4</f>
        <v>กรอกข้อมูล</v>
      </c>
      <c r="M4" s="18"/>
      <c r="N4" s="22" t="s">
        <v>2</v>
      </c>
      <c r="O4" s="52" t="str">
        <f>+ลักษณะกิจกรรม!L4</f>
        <v>28/5/2568</v>
      </c>
    </row>
    <row r="5" spans="1:18" ht="33.65" customHeight="1">
      <c r="A5" s="28"/>
      <c r="B5" s="29"/>
      <c r="C5" s="19" t="s">
        <v>85</v>
      </c>
      <c r="D5" s="20"/>
      <c r="E5" s="16"/>
      <c r="F5" s="16"/>
      <c r="G5" s="16"/>
      <c r="H5" s="16"/>
      <c r="I5" s="16"/>
      <c r="J5" s="16"/>
      <c r="K5" s="16"/>
      <c r="L5" s="16"/>
      <c r="M5" s="16"/>
      <c r="N5" s="16"/>
      <c r="O5" s="30"/>
    </row>
    <row r="6" spans="1:18" ht="26" customHeight="1">
      <c r="A6" s="31"/>
      <c r="B6" s="178" t="s">
        <v>112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80"/>
      <c r="O6" s="32"/>
    </row>
    <row r="7" spans="1:18" ht="26" customHeight="1" thickBot="1">
      <c r="A7" s="31"/>
      <c r="B7" s="158" t="s">
        <v>7</v>
      </c>
      <c r="C7" s="163" t="s">
        <v>38</v>
      </c>
      <c r="D7" s="164"/>
      <c r="E7" s="164"/>
      <c r="F7" s="164"/>
      <c r="G7" s="164"/>
      <c r="H7" s="165"/>
      <c r="I7" s="160" t="s">
        <v>39</v>
      </c>
      <c r="J7" s="161"/>
      <c r="K7" s="161"/>
      <c r="L7" s="161"/>
      <c r="M7" s="161"/>
      <c r="N7" s="162"/>
      <c r="O7" s="32"/>
    </row>
    <row r="8" spans="1:18" ht="85.25" customHeight="1">
      <c r="A8" s="31"/>
      <c r="B8" s="159"/>
      <c r="C8" s="33" t="s">
        <v>45</v>
      </c>
      <c r="D8" s="33" t="s">
        <v>33</v>
      </c>
      <c r="E8" s="33" t="s">
        <v>34</v>
      </c>
      <c r="F8" s="33" t="s">
        <v>37</v>
      </c>
      <c r="G8" s="34" t="s">
        <v>98</v>
      </c>
      <c r="H8" s="34" t="s">
        <v>58</v>
      </c>
      <c r="I8" s="76" t="s">
        <v>46</v>
      </c>
      <c r="J8" s="76" t="s">
        <v>33</v>
      </c>
      <c r="K8" s="76" t="s">
        <v>34</v>
      </c>
      <c r="L8" s="76" t="s">
        <v>37</v>
      </c>
      <c r="M8" s="34" t="s">
        <v>98</v>
      </c>
      <c r="N8" s="34" t="s">
        <v>58</v>
      </c>
      <c r="O8" s="32"/>
      <c r="Q8" s="45" t="s">
        <v>59</v>
      </c>
      <c r="R8" s="46" t="s">
        <v>57</v>
      </c>
    </row>
    <row r="9" spans="1:18" ht="26" customHeight="1">
      <c r="A9" s="31"/>
      <c r="B9" s="35">
        <v>1</v>
      </c>
      <c r="C9" s="36" t="s">
        <v>88</v>
      </c>
      <c r="D9" s="113"/>
      <c r="E9" s="113"/>
      <c r="F9" s="113"/>
      <c r="G9" s="38" t="s">
        <v>61</v>
      </c>
      <c r="H9" s="113"/>
      <c r="I9" s="36" t="s">
        <v>88</v>
      </c>
      <c r="J9" s="113"/>
      <c r="K9" s="113"/>
      <c r="L9" s="113"/>
      <c r="M9" s="38" t="s">
        <v>61</v>
      </c>
      <c r="N9" s="113"/>
      <c r="O9" s="32"/>
      <c r="Q9" s="47" t="s">
        <v>35</v>
      </c>
      <c r="R9" s="48" t="s">
        <v>61</v>
      </c>
    </row>
    <row r="10" spans="1:18" ht="26" customHeight="1">
      <c r="A10" s="31"/>
      <c r="B10" s="35">
        <v>2</v>
      </c>
      <c r="C10" s="36" t="s">
        <v>35</v>
      </c>
      <c r="D10" s="113"/>
      <c r="E10" s="113"/>
      <c r="F10" s="113"/>
      <c r="G10" s="38" t="s">
        <v>63</v>
      </c>
      <c r="H10" s="113">
        <v>0</v>
      </c>
      <c r="I10" s="36" t="s">
        <v>35</v>
      </c>
      <c r="J10" s="113"/>
      <c r="K10" s="113"/>
      <c r="L10" s="113"/>
      <c r="M10" s="38" t="s">
        <v>61</v>
      </c>
      <c r="N10" s="113">
        <v>0</v>
      </c>
      <c r="O10" s="32"/>
      <c r="Q10" s="47" t="s">
        <v>36</v>
      </c>
      <c r="R10" s="48" t="s">
        <v>60</v>
      </c>
    </row>
    <row r="11" spans="1:18" ht="26" customHeight="1">
      <c r="A11" s="31"/>
      <c r="B11" s="35">
        <v>3</v>
      </c>
      <c r="C11" s="36" t="s">
        <v>36</v>
      </c>
      <c r="D11" s="113"/>
      <c r="E11" s="113"/>
      <c r="F11" s="113"/>
      <c r="G11" s="38" t="s">
        <v>62</v>
      </c>
      <c r="H11" s="113"/>
      <c r="I11" s="36" t="s">
        <v>36</v>
      </c>
      <c r="J11" s="113"/>
      <c r="K11" s="113"/>
      <c r="L11" s="113"/>
      <c r="M11" s="38" t="s">
        <v>97</v>
      </c>
      <c r="N11" s="113">
        <v>0</v>
      </c>
      <c r="O11" s="32"/>
      <c r="Q11" s="47" t="s">
        <v>88</v>
      </c>
      <c r="R11" s="48" t="s">
        <v>63</v>
      </c>
    </row>
    <row r="12" spans="1:18" ht="26" customHeight="1">
      <c r="A12" s="31"/>
      <c r="B12" s="35">
        <v>4</v>
      </c>
      <c r="C12" s="36" t="s">
        <v>47</v>
      </c>
      <c r="D12" s="113"/>
      <c r="E12" s="113"/>
      <c r="F12" s="113"/>
      <c r="G12" s="38" t="s">
        <v>97</v>
      </c>
      <c r="H12" s="113"/>
      <c r="I12" s="36" t="s">
        <v>48</v>
      </c>
      <c r="J12" s="113"/>
      <c r="K12" s="113"/>
      <c r="L12" s="113"/>
      <c r="M12" s="38"/>
      <c r="N12" s="113"/>
      <c r="O12" s="32"/>
      <c r="Q12" s="47" t="s">
        <v>47</v>
      </c>
      <c r="R12" s="48" t="s">
        <v>62</v>
      </c>
    </row>
    <row r="13" spans="1:18" ht="26" customHeight="1">
      <c r="A13" s="31"/>
      <c r="B13" s="35">
        <v>5</v>
      </c>
      <c r="C13" s="36" t="s">
        <v>48</v>
      </c>
      <c r="D13" s="113" t="s">
        <v>132</v>
      </c>
      <c r="E13" s="113"/>
      <c r="F13" s="113"/>
      <c r="G13" s="38"/>
      <c r="H13" s="37"/>
      <c r="I13" s="36"/>
      <c r="J13" s="113"/>
      <c r="K13" s="113"/>
      <c r="L13" s="113"/>
      <c r="M13" s="38"/>
      <c r="N13" s="113"/>
      <c r="O13" s="32"/>
      <c r="Q13" s="47" t="s">
        <v>48</v>
      </c>
      <c r="R13" s="49" t="s">
        <v>118</v>
      </c>
    </row>
    <row r="14" spans="1:18" ht="26" customHeight="1">
      <c r="A14" s="31"/>
      <c r="B14" s="35">
        <v>6</v>
      </c>
      <c r="C14" s="36"/>
      <c r="D14" s="37"/>
      <c r="E14" s="37"/>
      <c r="F14" s="37"/>
      <c r="G14" s="38"/>
      <c r="H14" s="37"/>
      <c r="I14" s="36"/>
      <c r="J14" s="113"/>
      <c r="K14" s="113"/>
      <c r="L14" s="113"/>
      <c r="M14" s="38"/>
      <c r="N14" s="113"/>
      <c r="O14" s="32"/>
      <c r="Q14" s="2"/>
      <c r="R14" s="2"/>
    </row>
    <row r="15" spans="1:18" ht="26" customHeight="1">
      <c r="A15" s="31"/>
      <c r="B15" s="35">
        <v>7</v>
      </c>
      <c r="C15" s="36"/>
      <c r="D15" s="37"/>
      <c r="E15" s="37"/>
      <c r="F15" s="37"/>
      <c r="G15" s="38"/>
      <c r="H15" s="37"/>
      <c r="I15" s="36"/>
      <c r="J15" s="113"/>
      <c r="K15" s="113"/>
      <c r="L15" s="113"/>
      <c r="M15" s="38"/>
      <c r="N15" s="113"/>
      <c r="O15" s="32"/>
    </row>
    <row r="16" spans="1:18" ht="26" customHeight="1">
      <c r="A16" s="31"/>
      <c r="B16" s="35">
        <v>8</v>
      </c>
      <c r="C16" s="36"/>
      <c r="D16" s="37"/>
      <c r="E16" s="37"/>
      <c r="F16" s="37"/>
      <c r="G16" s="38"/>
      <c r="H16" s="37"/>
      <c r="I16" s="36"/>
      <c r="J16" s="113"/>
      <c r="K16" s="113"/>
      <c r="L16" s="113"/>
      <c r="M16" s="38"/>
      <c r="N16" s="37"/>
      <c r="O16" s="32"/>
    </row>
    <row r="17" spans="1:15" ht="26" customHeight="1">
      <c r="A17" s="31"/>
      <c r="B17" s="35">
        <v>9</v>
      </c>
      <c r="C17" s="36"/>
      <c r="D17" s="37"/>
      <c r="E17" s="37"/>
      <c r="F17" s="37"/>
      <c r="G17" s="38"/>
      <c r="H17" s="37"/>
      <c r="I17" s="36"/>
      <c r="J17" s="113"/>
      <c r="K17" s="113"/>
      <c r="L17" s="113"/>
      <c r="M17" s="38"/>
      <c r="N17" s="37"/>
      <c r="O17" s="32"/>
    </row>
    <row r="18" spans="1:15" ht="26" customHeight="1">
      <c r="A18" s="31"/>
      <c r="B18" s="35">
        <v>10</v>
      </c>
      <c r="C18" s="36"/>
      <c r="D18" s="37"/>
      <c r="E18" s="37"/>
      <c r="F18" s="37"/>
      <c r="G18" s="38"/>
      <c r="H18" s="37"/>
      <c r="I18" s="36"/>
      <c r="J18" s="113"/>
      <c r="K18" s="113"/>
      <c r="L18" s="113"/>
      <c r="M18" s="38"/>
      <c r="N18" s="37"/>
      <c r="O18" s="32"/>
    </row>
    <row r="19" spans="1:15" ht="26" customHeight="1">
      <c r="A19" s="31"/>
      <c r="B19" s="35">
        <v>11</v>
      </c>
      <c r="C19" s="36"/>
      <c r="D19" s="37"/>
      <c r="E19" s="37"/>
      <c r="F19" s="37"/>
      <c r="G19" s="38"/>
      <c r="H19" s="37"/>
      <c r="I19" s="36"/>
      <c r="J19" s="37"/>
      <c r="K19" s="37"/>
      <c r="L19" s="37"/>
      <c r="M19" s="38"/>
      <c r="N19" s="37"/>
      <c r="O19" s="32"/>
    </row>
    <row r="20" spans="1:15" ht="26" customHeight="1">
      <c r="A20" s="31"/>
      <c r="B20" s="35">
        <v>12</v>
      </c>
      <c r="C20" s="36"/>
      <c r="D20" s="37"/>
      <c r="E20" s="37"/>
      <c r="F20" s="37"/>
      <c r="G20" s="38"/>
      <c r="H20" s="37"/>
      <c r="I20" s="36"/>
      <c r="J20" s="37"/>
      <c r="K20" s="37"/>
      <c r="L20" s="37"/>
      <c r="M20" s="38"/>
      <c r="N20" s="37"/>
      <c r="O20" s="32"/>
    </row>
    <row r="21" spans="1:15" ht="26" customHeight="1">
      <c r="A21" s="31"/>
      <c r="B21" s="35">
        <v>13</v>
      </c>
      <c r="C21" s="36"/>
      <c r="D21" s="37"/>
      <c r="E21" s="37"/>
      <c r="F21" s="37"/>
      <c r="G21" s="38"/>
      <c r="H21" s="37"/>
      <c r="I21" s="36"/>
      <c r="J21" s="37"/>
      <c r="K21" s="37"/>
      <c r="L21" s="37"/>
      <c r="M21" s="38"/>
      <c r="N21" s="37"/>
      <c r="O21" s="32"/>
    </row>
    <row r="22" spans="1:15" ht="26" customHeight="1">
      <c r="A22" s="31"/>
      <c r="B22" s="35">
        <v>14</v>
      </c>
      <c r="C22" s="36"/>
      <c r="D22" s="37"/>
      <c r="E22" s="37"/>
      <c r="F22" s="37"/>
      <c r="G22" s="38"/>
      <c r="H22" s="37"/>
      <c r="I22" s="36"/>
      <c r="J22" s="37"/>
      <c r="K22" s="37"/>
      <c r="L22" s="37"/>
      <c r="M22" s="38"/>
      <c r="N22" s="37"/>
      <c r="O22" s="32"/>
    </row>
    <row r="23" spans="1:15" ht="26" customHeight="1">
      <c r="A23" s="31"/>
      <c r="B23" s="35">
        <v>15</v>
      </c>
      <c r="C23" s="36"/>
      <c r="D23" s="37"/>
      <c r="E23" s="37"/>
      <c r="F23" s="37"/>
      <c r="G23" s="38"/>
      <c r="H23" s="37"/>
      <c r="I23" s="36"/>
      <c r="J23" s="37"/>
      <c r="K23" s="37"/>
      <c r="L23" s="37"/>
      <c r="M23" s="38"/>
      <c r="N23" s="37"/>
      <c r="O23" s="32"/>
    </row>
    <row r="24" spans="1:15" ht="26" customHeight="1" thickBot="1">
      <c r="A24" s="31"/>
      <c r="B24" s="39" t="s">
        <v>8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32"/>
    </row>
    <row r="25" spans="1:15" ht="26" customHeight="1">
      <c r="A25" s="31"/>
      <c r="B25" s="41"/>
      <c r="O25" s="32"/>
    </row>
    <row r="26" spans="1:15">
      <c r="A26" s="31"/>
      <c r="O26" s="32"/>
    </row>
    <row r="27" spans="1:15" ht="23" thickBot="1">
      <c r="A27" s="42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4"/>
    </row>
  </sheetData>
  <sheetProtection algorithmName="SHA-512" hashValue="fTHD2lImyj5Di41eIzow/9Lb1XtLF0frjVKqVfaD+L3ZAhzSW7/9Lt/aTa1yqirmncyeHHf6Av+elVpigd0/Kw==" saltValue="+/jbRnTQei1eslPHf/DJiQ==" spinCount="100000" sheet="1" objects="1" scenarios="1"/>
  <mergeCells count="10">
    <mergeCell ref="B6:N6"/>
    <mergeCell ref="B7:B8"/>
    <mergeCell ref="C7:H7"/>
    <mergeCell ref="I7:N7"/>
    <mergeCell ref="A1:A4"/>
    <mergeCell ref="B1:M1"/>
    <mergeCell ref="C2:M2"/>
    <mergeCell ref="C3:M3"/>
    <mergeCell ref="C4:H4"/>
    <mergeCell ref="I4:K4"/>
  </mergeCells>
  <dataValidations count="2">
    <dataValidation type="list" allowBlank="1" showInputMessage="1" showErrorMessage="1" sqref="G9:G23 M9:M23" xr:uid="{00000000-0002-0000-0200-000000000000}">
      <formula1>$R$9:$R$13</formula1>
    </dataValidation>
    <dataValidation type="list" allowBlank="1" showInputMessage="1" showErrorMessage="1" sqref="I9:I23 C9:C23" xr:uid="{00000000-0002-0000-0200-000001000000}">
      <formula1>$Q$9:$Q$13</formula1>
    </dataValidation>
  </dataValidations>
  <pageMargins left="0.7" right="0.7" top="0.75" bottom="0.75" header="0.3" footer="0.3"/>
  <pageSetup paperSize="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L92"/>
  <sheetViews>
    <sheetView topLeftCell="A13" zoomScaleNormal="100" workbookViewId="0">
      <selection activeCell="D9" sqref="D9:F9"/>
    </sheetView>
  </sheetViews>
  <sheetFormatPr defaultColWidth="8.90625" defaultRowHeight="22.5"/>
  <cols>
    <col min="1" max="1" width="10.08984375" style="2" customWidth="1"/>
    <col min="2" max="2" width="19.90625" style="2" customWidth="1"/>
    <col min="3" max="8" width="8.90625" style="2"/>
    <col min="9" max="10" width="10.90625" style="2" customWidth="1"/>
    <col min="11" max="11" width="10.36328125" style="2" customWidth="1"/>
    <col min="12" max="12" width="12.36328125" style="2" customWidth="1"/>
    <col min="13" max="16384" width="8.90625" style="2"/>
  </cols>
  <sheetData>
    <row r="1" spans="1:12" ht="35" customHeight="1">
      <c r="A1" s="122"/>
      <c r="B1" s="127" t="s">
        <v>0</v>
      </c>
      <c r="C1" s="127"/>
      <c r="D1" s="127"/>
      <c r="E1" s="127"/>
      <c r="F1" s="127"/>
      <c r="G1" s="127"/>
      <c r="H1" s="127"/>
      <c r="I1" s="127"/>
      <c r="J1" s="127"/>
      <c r="K1" s="22" t="s">
        <v>23</v>
      </c>
      <c r="L1" s="50" t="s">
        <v>30</v>
      </c>
    </row>
    <row r="2" spans="1:12" ht="26" customHeight="1">
      <c r="A2" s="123"/>
      <c r="B2" s="23" t="s">
        <v>5</v>
      </c>
      <c r="C2" s="131" t="s">
        <v>29</v>
      </c>
      <c r="D2" s="132"/>
      <c r="E2" s="132"/>
      <c r="F2" s="132"/>
      <c r="G2" s="132"/>
      <c r="H2" s="132"/>
      <c r="I2" s="132"/>
      <c r="J2" s="133"/>
      <c r="K2" s="22" t="s">
        <v>24</v>
      </c>
      <c r="L2" s="51">
        <f>ลักษณะกิจกรรม!$L$2</f>
        <v>8</v>
      </c>
    </row>
    <row r="3" spans="1:12" ht="26" customHeight="1">
      <c r="A3" s="123"/>
      <c r="B3" s="22" t="s">
        <v>3</v>
      </c>
      <c r="C3" s="184" t="str">
        <f>ลักษณะกิจกรรม!$C$3</f>
        <v>กรอกข้อมูล</v>
      </c>
      <c r="D3" s="185"/>
      <c r="E3" s="185"/>
      <c r="F3" s="185"/>
      <c r="G3" s="185"/>
      <c r="H3" s="185"/>
      <c r="I3" s="185"/>
      <c r="J3" s="186"/>
      <c r="K3" s="22" t="s">
        <v>1</v>
      </c>
      <c r="L3" s="51">
        <v>4</v>
      </c>
    </row>
    <row r="4" spans="1:12" ht="26" customHeight="1">
      <c r="A4" s="124"/>
      <c r="B4" s="22" t="s">
        <v>4</v>
      </c>
      <c r="C4" s="187" t="str">
        <f>ลักษณะกิจกรรม!$C$4</f>
        <v>กรอกข้อมูล</v>
      </c>
      <c r="D4" s="188"/>
      <c r="E4" s="188"/>
      <c r="F4" s="188"/>
      <c r="G4" s="139" t="s">
        <v>15</v>
      </c>
      <c r="H4" s="140"/>
      <c r="I4" s="189" t="str">
        <f>ลักษณะกิจกรรม!$I$4</f>
        <v>กรอกข้อมูล</v>
      </c>
      <c r="J4" s="190"/>
      <c r="K4" s="22" t="s">
        <v>2</v>
      </c>
      <c r="L4" s="52" t="str">
        <f>+ลักษณะกิจกรรม!L4</f>
        <v>28/5/2568</v>
      </c>
    </row>
    <row r="5" spans="1:12" ht="26" customHeight="1">
      <c r="A5" s="3"/>
      <c r="L5" s="4"/>
    </row>
    <row r="6" spans="1:12" ht="26" customHeight="1">
      <c r="B6" s="77" t="s">
        <v>84</v>
      </c>
      <c r="L6" s="4"/>
    </row>
    <row r="7" spans="1:12" ht="26" customHeight="1">
      <c r="B7" s="53" t="str">
        <f>+'ข้อมูลกิจกรรม (พืชทั่วไป)'!B6:N6</f>
        <v>ช่วงระยะเวลาที่ขอการรับรองปริมาณก๊าซเรือนกระจกที่ลดได้  .......(ระบุช่วงเวลา วัน เดือน ปี - วัน เดือน ปี )....</v>
      </c>
      <c r="L7" s="4"/>
    </row>
    <row r="8" spans="1:12" ht="78.650000000000006" customHeight="1">
      <c r="B8" s="111" t="s">
        <v>25</v>
      </c>
      <c r="C8" s="78" t="s">
        <v>86</v>
      </c>
      <c r="D8" s="183" t="s">
        <v>131</v>
      </c>
      <c r="E8" s="183"/>
      <c r="F8" s="183"/>
      <c r="G8" s="78" t="s">
        <v>83</v>
      </c>
      <c r="H8" s="191" t="s">
        <v>119</v>
      </c>
      <c r="I8" s="191"/>
      <c r="J8" s="191"/>
      <c r="L8" s="4"/>
    </row>
    <row r="9" spans="1:12" ht="47.4" customHeight="1">
      <c r="B9" s="112">
        <f>+'วิธีการคำนวณ พืชทั่วไป'!D4</f>
        <v>9530</v>
      </c>
      <c r="C9" s="54" t="s">
        <v>86</v>
      </c>
      <c r="D9" s="181">
        <f>+'วิธีการคำนวณ พืชทั่วไป'!D3</f>
        <v>24426.050000000003</v>
      </c>
      <c r="E9" s="182"/>
      <c r="F9" s="182"/>
      <c r="G9" s="54" t="s">
        <v>83</v>
      </c>
      <c r="H9" s="181">
        <f>+'วิธีการคำนวณ พืชทั่วไป'!F3</f>
        <v>14895.748476190476</v>
      </c>
      <c r="I9" s="182"/>
      <c r="J9" s="182"/>
      <c r="L9" s="4"/>
    </row>
    <row r="10" spans="1:12" ht="26" customHeight="1">
      <c r="L10" s="4"/>
    </row>
    <row r="11" spans="1:12" ht="26" customHeight="1">
      <c r="B11" s="77" t="s">
        <v>87</v>
      </c>
      <c r="L11" s="4"/>
    </row>
    <row r="12" spans="1:12" ht="26" customHeight="1">
      <c r="B12" s="53" t="str">
        <f>+'ข้อมูลกิจกรรม (ข้าว)'!B6:N6</f>
        <v>ช่วงระยะเวลาที่ขอการรับรองปริมาณก๊าซเรือนกระจกที่ลดได้  .......(ระบุช่วงเวลา วัน เดือน ปี - วัน เดือน ปี )....</v>
      </c>
      <c r="L12" s="4"/>
    </row>
    <row r="13" spans="1:12" ht="78.650000000000006" customHeight="1">
      <c r="B13" s="111" t="s">
        <v>25</v>
      </c>
      <c r="C13" s="78" t="s">
        <v>86</v>
      </c>
      <c r="D13" s="183" t="s">
        <v>131</v>
      </c>
      <c r="E13" s="183"/>
      <c r="F13" s="183"/>
      <c r="G13" s="78" t="s">
        <v>83</v>
      </c>
      <c r="H13" s="191" t="s">
        <v>119</v>
      </c>
      <c r="I13" s="191"/>
      <c r="J13" s="191"/>
      <c r="L13" s="4"/>
    </row>
    <row r="14" spans="1:12" ht="47.4" customHeight="1">
      <c r="B14" s="112">
        <f>+'วิธีการคำนวณ (ข้าว)'!D4</f>
        <v>0</v>
      </c>
      <c r="C14" s="54" t="s">
        <v>86</v>
      </c>
      <c r="D14" s="181">
        <f>+'วิธีการคำนวณ (ข้าว)'!D3</f>
        <v>0</v>
      </c>
      <c r="E14" s="182"/>
      <c r="F14" s="182"/>
      <c r="G14" s="54" t="s">
        <v>83</v>
      </c>
      <c r="H14" s="181">
        <f>+'วิธีการคำนวณ (ข้าว)'!F3</f>
        <v>0</v>
      </c>
      <c r="I14" s="182"/>
      <c r="J14" s="182"/>
      <c r="L14" s="4"/>
    </row>
    <row r="15" spans="1:12" ht="26" customHeight="1">
      <c r="L15" s="4"/>
    </row>
    <row r="16" spans="1:12" ht="26" customHeight="1">
      <c r="L16" s="4"/>
    </row>
    <row r="17" spans="1:12" ht="26" customHeight="1">
      <c r="L17" s="4"/>
    </row>
    <row r="18" spans="1:12" ht="26" customHeight="1">
      <c r="L18" s="4"/>
    </row>
    <row r="19" spans="1:12" ht="20" customHeight="1">
      <c r="L19" s="4"/>
    </row>
    <row r="20" spans="1:12" ht="20" customHeight="1">
      <c r="L20" s="4"/>
    </row>
    <row r="21" spans="1:12" ht="20" customHeight="1" thickBo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</row>
    <row r="22" spans="1:12" ht="20" customHeight="1"/>
    <row r="23" spans="1:12" ht="20" customHeight="1"/>
    <row r="24" spans="1:12" ht="20" customHeight="1"/>
    <row r="87" spans="1:12">
      <c r="A87" s="3"/>
      <c r="L87" s="4"/>
    </row>
    <row r="88" spans="1:12">
      <c r="A88" s="3"/>
      <c r="L88" s="4"/>
    </row>
    <row r="89" spans="1:12">
      <c r="A89" s="3"/>
      <c r="L89" s="4"/>
    </row>
    <row r="90" spans="1:12">
      <c r="A90" s="3"/>
      <c r="L90" s="4"/>
    </row>
    <row r="91" spans="1:12">
      <c r="A91" s="3"/>
      <c r="L91" s="4"/>
    </row>
    <row r="92" spans="1:12" ht="23" thickBot="1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10"/>
    </row>
  </sheetData>
  <sheetProtection algorithmName="SHA-512" hashValue="r1ZVqio/2Dh58TKokwwV0FvOPvchPOXBt8sfiq4otPvj04j5kGCaImqQhB6dmECjw6wv/7XVYiZDJ/PZlR0mww==" saltValue="0qsLI9wgDixTLCxZE+SRCA==" spinCount="100000" sheet="1" objects="1" scenarios="1"/>
  <mergeCells count="15">
    <mergeCell ref="D14:F14"/>
    <mergeCell ref="H14:J14"/>
    <mergeCell ref="D8:F8"/>
    <mergeCell ref="A1:A4"/>
    <mergeCell ref="B1:J1"/>
    <mergeCell ref="C2:J2"/>
    <mergeCell ref="C3:J3"/>
    <mergeCell ref="C4:F4"/>
    <mergeCell ref="G4:H4"/>
    <mergeCell ref="I4:J4"/>
    <mergeCell ref="H8:J8"/>
    <mergeCell ref="D9:F9"/>
    <mergeCell ref="H9:J9"/>
    <mergeCell ref="D13:F13"/>
    <mergeCell ref="H13:J13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5FFFF"/>
  </sheetPr>
  <dimension ref="B1:I43"/>
  <sheetViews>
    <sheetView workbookViewId="0">
      <selection activeCell="G12" sqref="G12"/>
    </sheetView>
  </sheetViews>
  <sheetFormatPr defaultColWidth="8.90625" defaultRowHeight="14.5"/>
  <cols>
    <col min="1" max="1" width="13.453125" customWidth="1"/>
    <col min="2" max="2" width="34" customWidth="1"/>
    <col min="3" max="3" width="17.90625" customWidth="1"/>
    <col min="4" max="4" width="15.54296875" customWidth="1"/>
    <col min="5" max="6" width="25.08984375" customWidth="1"/>
    <col min="7" max="7" width="23.54296875" customWidth="1"/>
    <col min="8" max="8" width="12.08984375" customWidth="1"/>
  </cols>
  <sheetData>
    <row r="1" spans="2:9" ht="35" customHeight="1">
      <c r="B1" s="98" t="s">
        <v>84</v>
      </c>
    </row>
    <row r="2" spans="2:9" ht="28.25" customHeight="1">
      <c r="B2" s="202" t="s">
        <v>120</v>
      </c>
      <c r="C2" s="55" t="s">
        <v>82</v>
      </c>
      <c r="D2" s="56" t="s">
        <v>113</v>
      </c>
      <c r="E2" s="56"/>
      <c r="F2" s="56"/>
      <c r="G2" s="56"/>
      <c r="H2" s="56"/>
      <c r="I2" s="56"/>
    </row>
    <row r="3" spans="2:9" ht="29">
      <c r="B3" s="202"/>
      <c r="C3" s="55" t="s">
        <v>82</v>
      </c>
      <c r="D3" s="79">
        <f>+H15+E23</f>
        <v>24426.050000000003</v>
      </c>
      <c r="E3" s="80" t="s">
        <v>83</v>
      </c>
      <c r="F3" s="79">
        <f>+H35+E43</f>
        <v>14895.748476190476</v>
      </c>
      <c r="G3" s="57"/>
      <c r="H3" s="57"/>
      <c r="I3" s="57"/>
    </row>
    <row r="4" spans="2:9" ht="29">
      <c r="B4" s="202"/>
      <c r="C4" s="55" t="s">
        <v>82</v>
      </c>
      <c r="D4" s="99">
        <f>ROUNDDOWN((D3-F3),0)</f>
        <v>9530</v>
      </c>
      <c r="E4" s="81"/>
      <c r="F4" s="81"/>
      <c r="G4" s="57"/>
      <c r="H4" s="57"/>
      <c r="I4" s="57"/>
    </row>
    <row r="6" spans="2:9" ht="24" customHeight="1">
      <c r="B6" s="92" t="s">
        <v>104</v>
      </c>
      <c r="C6" s="82"/>
      <c r="D6" s="82"/>
      <c r="E6" s="58"/>
      <c r="F6" s="58"/>
      <c r="G6" s="58"/>
      <c r="H6" s="58"/>
    </row>
    <row r="8" spans="2:9" ht="99" customHeight="1">
      <c r="B8" s="85" t="s">
        <v>80</v>
      </c>
      <c r="C8" s="85" t="s">
        <v>12</v>
      </c>
      <c r="D8" s="85" t="s">
        <v>76</v>
      </c>
      <c r="E8" s="85" t="s">
        <v>90</v>
      </c>
      <c r="F8" s="85" t="s">
        <v>93</v>
      </c>
      <c r="G8" s="85" t="s">
        <v>91</v>
      </c>
      <c r="H8" s="85" t="s">
        <v>8</v>
      </c>
    </row>
    <row r="9" spans="2:9" ht="32" customHeight="1">
      <c r="B9" s="87" t="s">
        <v>35</v>
      </c>
      <c r="C9" s="68" t="s">
        <v>77</v>
      </c>
      <c r="D9" s="88">
        <f>SUMPRODUCT(('ข้อมูลกิจกรรม (พืชทั่วไป)'!$C$9:$C$23=$B$9)*'ข้อมูลกิจกรรม (พืชทั่วไป)'!$E$9:$E$23,'ข้อมูลกิจกรรม (พืชทั่วไป)'!$F$9:$F$23)/100</f>
        <v>3500</v>
      </c>
      <c r="E9" s="88">
        <f>+D9*อ้างอิง!$G$10</f>
        <v>14575.000000000002</v>
      </c>
      <c r="F9" s="88">
        <f>+D9*อ้างอิง!$G$12</f>
        <v>5451.0499999999993</v>
      </c>
      <c r="G9" s="89"/>
      <c r="H9" s="88">
        <f>SUM(E9:G9)</f>
        <v>20026.050000000003</v>
      </c>
    </row>
    <row r="10" spans="2:9" ht="32" customHeight="1">
      <c r="B10" s="87" t="s">
        <v>36</v>
      </c>
      <c r="C10" s="68" t="s">
        <v>77</v>
      </c>
      <c r="D10" s="88">
        <f>SUMPRODUCT(('ข้อมูลกิจกรรม (พืชทั่วไป)'!$C$9:$C$23=$B$10)*'ข้อมูลกิจกรรม (พืชทั่วไป)'!$E$9:$E$23,'ข้อมูลกิจกรรม (พืชทั่วไป)'!$F$9:$F$23)/100</f>
        <v>0</v>
      </c>
      <c r="E10" s="88">
        <f>+D10*อ้างอิง!$G$10</f>
        <v>0</v>
      </c>
      <c r="F10" s="88">
        <f>+D10*อ้างอิง!$G$13</f>
        <v>0</v>
      </c>
      <c r="G10" s="89"/>
      <c r="H10" s="88">
        <f t="shared" ref="H10:H14" si="0">SUM(E10:G10)</f>
        <v>0</v>
      </c>
    </row>
    <row r="11" spans="2:9" ht="32" customHeight="1">
      <c r="B11" s="87" t="s">
        <v>88</v>
      </c>
      <c r="C11" s="68" t="s">
        <v>77</v>
      </c>
      <c r="D11" s="88">
        <f>SUMPRODUCT(('ข้อมูลกิจกรรม (พืชทั่วไป)'!$C$9:$C$23=$B$11)*'ข้อมูลกิจกรรม (พืชทั่วไป)'!$E$9:$E$23,'ข้อมูลกิจกรรม (พืชทั่วไป)'!$F$9:$F$23)/100</f>
        <v>0</v>
      </c>
      <c r="E11" s="88">
        <f>+D11*อ้างอิง!$G$10</f>
        <v>0</v>
      </c>
      <c r="F11" s="88">
        <f>+D11*อ้างอิง!$G$12</f>
        <v>0</v>
      </c>
      <c r="G11" s="89"/>
      <c r="H11" s="88">
        <f>SUM(E11:G11)</f>
        <v>0</v>
      </c>
    </row>
    <row r="12" spans="2:9" ht="32" customHeight="1">
      <c r="B12" s="90" t="s">
        <v>88</v>
      </c>
      <c r="C12" s="68" t="s">
        <v>78</v>
      </c>
      <c r="D12" s="88">
        <f>SUMPRODUCT(('ข้อมูลกิจกรรม (พืชทั่วไป)'!$C$9:$C$23=$B$12)*1,'ข้อมูลกิจกรรม (พืชทั่วไป)'!$F$9:$F$23)</f>
        <v>0</v>
      </c>
      <c r="E12" s="91"/>
      <c r="F12" s="91"/>
      <c r="G12" s="88">
        <f>+D12*อ้างอิง!$G$14</f>
        <v>0</v>
      </c>
      <c r="H12" s="88">
        <f t="shared" si="0"/>
        <v>0</v>
      </c>
    </row>
    <row r="13" spans="2:9" ht="32" customHeight="1">
      <c r="B13" s="90" t="s">
        <v>47</v>
      </c>
      <c r="C13" s="68" t="s">
        <v>78</v>
      </c>
      <c r="D13" s="88">
        <f>SUMPRODUCT(('ข้อมูลกิจกรรม (พืชทั่วไป)'!$C$9:$C$23=$B$13)*1,'ข้อมูลกิจกรรม (พืชทั่วไป)'!$F$9:$F$23)</f>
        <v>10000</v>
      </c>
      <c r="E13" s="91"/>
      <c r="F13" s="91"/>
      <c r="G13" s="88">
        <f>+D13*อ้างอิง!$G$15</f>
        <v>4399.9999999999991</v>
      </c>
      <c r="H13" s="88">
        <f t="shared" ref="H13" si="1">SUM(E13:G13)</f>
        <v>4399.9999999999991</v>
      </c>
    </row>
    <row r="14" spans="2:9" ht="32" customHeight="1">
      <c r="B14" s="90" t="s">
        <v>48</v>
      </c>
      <c r="C14" s="68" t="s">
        <v>78</v>
      </c>
      <c r="D14" s="88">
        <f>SUMPRODUCT(('ข้อมูลกิจกรรม (พืชทั่วไป)'!$C$9:$C$23=$B$14)*1,'ข้อมูลกิจกรรม (พืชทั่วไป)'!$F$9:$F$23)</f>
        <v>0</v>
      </c>
      <c r="E14" s="91"/>
      <c r="F14" s="91"/>
      <c r="G14" s="88">
        <f>+D14*อ้างอิง!$G$16</f>
        <v>0</v>
      </c>
      <c r="H14" s="88">
        <f t="shared" si="0"/>
        <v>0</v>
      </c>
    </row>
    <row r="15" spans="2:9" ht="32" customHeight="1">
      <c r="B15" s="197" t="s">
        <v>92</v>
      </c>
      <c r="C15" s="198"/>
      <c r="D15" s="198"/>
      <c r="E15" s="198"/>
      <c r="F15" s="198"/>
      <c r="G15" s="198"/>
      <c r="H15" s="60">
        <f>SUM(H9:H14)</f>
        <v>24426.050000000003</v>
      </c>
    </row>
    <row r="16" spans="2:9" ht="32" customHeight="1"/>
    <row r="17" spans="2:8" ht="98.4" customHeight="1">
      <c r="B17" s="85" t="s">
        <v>98</v>
      </c>
      <c r="C17" s="85" t="s">
        <v>12</v>
      </c>
      <c r="D17" s="85" t="s">
        <v>76</v>
      </c>
      <c r="E17" s="85" t="s">
        <v>106</v>
      </c>
    </row>
    <row r="18" spans="2:8" ht="27.65" customHeight="1">
      <c r="B18" s="48" t="s">
        <v>61</v>
      </c>
      <c r="C18" s="68" t="s">
        <v>79</v>
      </c>
      <c r="D18" s="59">
        <f>SUMPRODUCT(('ข้อมูลกิจกรรม (พืชทั่วไป)'!$G$9:$G$23=$B$18)*1,'ข้อมูลกิจกรรม (พืชทั่วไป)'!$H$9:$H$23)</f>
        <v>0</v>
      </c>
      <c r="E18" s="59">
        <f>+D18*อ้างอิง!$G$17</f>
        <v>0</v>
      </c>
    </row>
    <row r="19" spans="2:8" ht="27.65" customHeight="1">
      <c r="B19" s="48" t="s">
        <v>60</v>
      </c>
      <c r="C19" s="68" t="s">
        <v>79</v>
      </c>
      <c r="D19" s="59">
        <f>SUMPRODUCT(('ข้อมูลกิจกรรม (พืชทั่วไป)'!$G$9:$G$23=$B$19)*1,'ข้อมูลกิจกรรม (พืชทั่วไป)'!$H$9:$H$23)</f>
        <v>0</v>
      </c>
      <c r="E19" s="59">
        <f>+D19*อ้างอิง!$G$18</f>
        <v>0</v>
      </c>
    </row>
    <row r="20" spans="2:8" ht="27.65" customHeight="1">
      <c r="B20" s="48" t="s">
        <v>63</v>
      </c>
      <c r="C20" s="68" t="s">
        <v>79</v>
      </c>
      <c r="D20" s="59">
        <f>SUMPRODUCT(('ข้อมูลกิจกรรม (พืชทั่วไป)'!$G$9:$G$23=$B$20)*1,'ข้อมูลกิจกรรม (พืชทั่วไป)'!$H$9:$H$23)</f>
        <v>0</v>
      </c>
      <c r="E20" s="59">
        <f>+D20*อ้างอิง!$G$19</f>
        <v>0</v>
      </c>
    </row>
    <row r="21" spans="2:8" ht="27.65" customHeight="1">
      <c r="B21" s="48" t="s">
        <v>62</v>
      </c>
      <c r="C21" s="68" t="s">
        <v>79</v>
      </c>
      <c r="D21" s="59">
        <f>SUMPRODUCT(('ข้อมูลกิจกรรม (พืชทั่วไป)'!$G$9:$G$23=$B$21)*1,'ข้อมูลกิจกรรม (พืชทั่วไป)'!$H$9:$H$23)</f>
        <v>0</v>
      </c>
      <c r="E21" s="59">
        <f>+D21*อ้างอิง!$G$20</f>
        <v>0</v>
      </c>
    </row>
    <row r="22" spans="2:8" ht="27.65" customHeight="1">
      <c r="B22" s="49" t="s">
        <v>97</v>
      </c>
      <c r="C22" s="68" t="s">
        <v>103</v>
      </c>
      <c r="D22" s="59">
        <f>SUMPRODUCT(('ข้อมูลกิจกรรม (พืชทั่วไป)'!$G$9:$G$23=$B$22)*1,'ข้อมูลกิจกรรม (พืชทั่วไป)'!$H$9:$H$23)</f>
        <v>0</v>
      </c>
      <c r="E22" s="61">
        <f>+D22*อ้างอิง!$G$21</f>
        <v>0</v>
      </c>
    </row>
    <row r="23" spans="2:8" ht="30" customHeight="1">
      <c r="B23" s="199" t="s">
        <v>92</v>
      </c>
      <c r="C23" s="200"/>
      <c r="D23" s="201"/>
      <c r="E23" s="60">
        <f>SUM(E18:E21)</f>
        <v>0</v>
      </c>
    </row>
    <row r="26" spans="2:8" ht="32.4" customHeight="1">
      <c r="B26" s="83" t="s">
        <v>105</v>
      </c>
      <c r="C26" s="84"/>
      <c r="D26" s="84"/>
      <c r="E26" s="84"/>
    </row>
    <row r="28" spans="2:8" ht="99" customHeight="1">
      <c r="B28" s="93" t="s">
        <v>81</v>
      </c>
      <c r="C28" s="93" t="s">
        <v>12</v>
      </c>
      <c r="D28" s="93" t="s">
        <v>76</v>
      </c>
      <c r="E28" s="93" t="s">
        <v>90</v>
      </c>
      <c r="F28" s="93" t="s">
        <v>93</v>
      </c>
      <c r="G28" s="93" t="s">
        <v>91</v>
      </c>
      <c r="H28" s="93" t="s">
        <v>8</v>
      </c>
    </row>
    <row r="29" spans="2:8" ht="32" customHeight="1">
      <c r="B29" s="94" t="s">
        <v>35</v>
      </c>
      <c r="C29" s="68" t="s">
        <v>77</v>
      </c>
      <c r="D29" s="88">
        <f>SUMPRODUCT(('ข้อมูลกิจกรรม (พืชทั่วไป)'!$I$9:$I$23=$B$29)*'ข้อมูลกิจกรรม (พืชทั่วไป)'!$K$9:$K$23,'ข้อมูลกิจกรรม (พืชทั่วไป)'!$L$9:$L$23)/100</f>
        <v>1400</v>
      </c>
      <c r="E29" s="88">
        <f>+D29*อ้างอิง!$G$10</f>
        <v>5830</v>
      </c>
      <c r="F29" s="88">
        <f>+D29*อ้างอิง!$G$12</f>
        <v>2180.4199999999996</v>
      </c>
      <c r="G29" s="95"/>
      <c r="H29" s="88">
        <f>SUM(E29:G29)</f>
        <v>8010.42</v>
      </c>
    </row>
    <row r="30" spans="2:8" ht="32" customHeight="1">
      <c r="B30" s="94" t="s">
        <v>36</v>
      </c>
      <c r="C30" s="68" t="s">
        <v>77</v>
      </c>
      <c r="D30" s="88">
        <f>SUMPRODUCT(('ข้อมูลกิจกรรม (พืชทั่วไป)'!$I$9:$I$23=$B$30)*'ข้อมูลกิจกรรม (พืชทั่วไป)'!$K$9:$K$23,'ข้อมูลกิจกรรม (พืชทั่วไป)'!$L$9:$L$23)/100</f>
        <v>0</v>
      </c>
      <c r="E30" s="88">
        <f>+D30*อ้างอิง!$G$10</f>
        <v>0</v>
      </c>
      <c r="F30" s="88">
        <f>+D30*อ้างอิง!$G$13</f>
        <v>0</v>
      </c>
      <c r="G30" s="95"/>
      <c r="H30" s="88">
        <f t="shared" ref="H30:H34" si="2">SUM(E30:G30)</f>
        <v>0</v>
      </c>
    </row>
    <row r="31" spans="2:8" ht="32" customHeight="1">
      <c r="B31" s="94" t="s">
        <v>88</v>
      </c>
      <c r="C31" s="68" t="s">
        <v>77</v>
      </c>
      <c r="D31" s="88">
        <f>SUMPRODUCT(('ข้อมูลกิจกรรม (พืชทั่วไป)'!$I$9:$I$23=$B$31)*'ข้อมูลกิจกรรม (พืชทั่วไป)'!$K$9:$K$23,'ข้อมูลกิจกรรม (พืชทั่วไป)'!$L$9:$L$23)/100</f>
        <v>460</v>
      </c>
      <c r="E31" s="88">
        <f>+D31*อ้างอิง!$G$10</f>
        <v>1915.5714285714287</v>
      </c>
      <c r="F31" s="88">
        <f>+D31*อ้างอิง!$G$12</f>
        <v>716.42371428571414</v>
      </c>
      <c r="G31" s="95"/>
      <c r="H31" s="88">
        <f>SUM(E31:G31)</f>
        <v>2631.995142857143</v>
      </c>
    </row>
    <row r="32" spans="2:8" ht="32" customHeight="1">
      <c r="B32" s="96" t="s">
        <v>88</v>
      </c>
      <c r="C32" s="68" t="s">
        <v>78</v>
      </c>
      <c r="D32" s="88">
        <f>SUMPRODUCT(('ข้อมูลกิจกรรม (พืชทั่วไป)'!$I$9:$I$23=$B$32)*1,'ข้อมูลกิจกรรม (พืชทั่วไป)'!$L$9:$L$23)</f>
        <v>1000</v>
      </c>
      <c r="E32" s="97"/>
      <c r="F32" s="97"/>
      <c r="G32" s="88">
        <f>+D32*อ้างอิง!$G$14</f>
        <v>733.33333333333405</v>
      </c>
      <c r="H32" s="88">
        <f t="shared" si="2"/>
        <v>733.33333333333405</v>
      </c>
    </row>
    <row r="33" spans="2:8" ht="32" customHeight="1">
      <c r="B33" s="96" t="s">
        <v>47</v>
      </c>
      <c r="C33" s="68" t="s">
        <v>78</v>
      </c>
      <c r="D33" s="88" cm="1">
        <f t="array" ref="D33">SUMPRODUCT(('ข้อมูลกิจกรรม (พืชทั่วไป)'!$I$9:$I$23=$B$33)*1,'ข้อมูลกิจกรรม (พืชทั่วไป)'!$L$9:$L$23)</f>
        <v>8000</v>
      </c>
      <c r="E33" s="97"/>
      <c r="F33" s="97"/>
      <c r="G33" s="88">
        <f>+D33*อ้างอิง!$G$15</f>
        <v>3519.9999999999995</v>
      </c>
      <c r="H33" s="88">
        <f t="shared" ref="H33" si="3">SUM(E33:G33)</f>
        <v>3519.9999999999995</v>
      </c>
    </row>
    <row r="34" spans="2:8" ht="32" customHeight="1">
      <c r="B34" s="96" t="s">
        <v>48</v>
      </c>
      <c r="C34" s="68" t="s">
        <v>78</v>
      </c>
      <c r="D34" s="88" cm="1">
        <f t="array" ref="D34">SUMPRODUCT(('ข้อมูลกิจกรรม (พืชทั่วไป)'!$I$9:$I$23=$B$34)*1,'ข้อมูลกิจกรรม (พืชทั่วไป)'!$L$9:$L$23)</f>
        <v>0</v>
      </c>
      <c r="E34" s="97"/>
      <c r="F34" s="97"/>
      <c r="G34" s="88">
        <f>+D34*อ้างอิง!$G$16</f>
        <v>0</v>
      </c>
      <c r="H34" s="88">
        <f t="shared" si="2"/>
        <v>0</v>
      </c>
    </row>
    <row r="35" spans="2:8" ht="32" customHeight="1">
      <c r="B35" s="192" t="s">
        <v>92</v>
      </c>
      <c r="C35" s="193"/>
      <c r="D35" s="193"/>
      <c r="E35" s="193"/>
      <c r="F35" s="193"/>
      <c r="G35" s="193"/>
      <c r="H35" s="62">
        <f>SUM(H29:H34)</f>
        <v>14895.748476190476</v>
      </c>
    </row>
    <row r="36" spans="2:8" ht="32" customHeight="1"/>
    <row r="37" spans="2:8" ht="98.4" customHeight="1">
      <c r="B37" s="93" t="s">
        <v>98</v>
      </c>
      <c r="C37" s="93" t="s">
        <v>12</v>
      </c>
      <c r="D37" s="93" t="s">
        <v>76</v>
      </c>
      <c r="E37" s="93" t="s">
        <v>106</v>
      </c>
    </row>
    <row r="38" spans="2:8" ht="27.65" customHeight="1">
      <c r="B38" s="48" t="s">
        <v>61</v>
      </c>
      <c r="C38" s="86" t="s">
        <v>79</v>
      </c>
      <c r="D38" s="59">
        <f>SUMPRODUCT(('ข้อมูลกิจกรรม (พืชทั่วไป)'!$M$9:$M$23=$B$38)*1,'ข้อมูลกิจกรรม (พืชทั่วไป)'!$N$9:$N$23)</f>
        <v>0</v>
      </c>
      <c r="E38" s="59">
        <f>+D38*อ้างอิง!$G$17</f>
        <v>0</v>
      </c>
    </row>
    <row r="39" spans="2:8" ht="27.65" customHeight="1">
      <c r="B39" s="48" t="s">
        <v>60</v>
      </c>
      <c r="C39" s="86" t="s">
        <v>79</v>
      </c>
      <c r="D39" s="59">
        <f>SUMPRODUCT(('ข้อมูลกิจกรรม (พืชทั่วไป)'!$M$9:$M$23=$B$39)*1,'ข้อมูลกิจกรรม (พืชทั่วไป)'!$N$9:$N$23)</f>
        <v>0</v>
      </c>
      <c r="E39" s="59">
        <f>+D39*อ้างอิง!$G$18</f>
        <v>0</v>
      </c>
    </row>
    <row r="40" spans="2:8" ht="27.65" customHeight="1">
      <c r="B40" s="48" t="s">
        <v>63</v>
      </c>
      <c r="C40" s="86" t="s">
        <v>79</v>
      </c>
      <c r="D40" s="59">
        <f>SUMPRODUCT(('ข้อมูลกิจกรรม (พืชทั่วไป)'!$M$9:$M$23=$B$40)*1,'ข้อมูลกิจกรรม (พืชทั่วไป)'!$N$9:$N$23)</f>
        <v>0</v>
      </c>
      <c r="E40" s="59">
        <f>+D40*อ้างอิง!$G$19</f>
        <v>0</v>
      </c>
    </row>
    <row r="41" spans="2:8" ht="27.65" customHeight="1">
      <c r="B41" s="48" t="s">
        <v>62</v>
      </c>
      <c r="C41" s="86" t="s">
        <v>79</v>
      </c>
      <c r="D41" s="59">
        <f>SUMPRODUCT(('ข้อมูลกิจกรรม (พืชทั่วไป)'!$M$9:$M$23=$B$41)*1,'ข้อมูลกิจกรรม (พืชทั่วไป)'!$N$9:$N$23)</f>
        <v>0</v>
      </c>
      <c r="E41" s="59">
        <f>+D41*อ้างอิง!$G$20</f>
        <v>0</v>
      </c>
    </row>
    <row r="42" spans="2:8" ht="27.65" customHeight="1">
      <c r="B42" s="49" t="s">
        <v>97</v>
      </c>
      <c r="C42" s="86" t="s">
        <v>103</v>
      </c>
      <c r="D42" s="59">
        <f>SUMPRODUCT(('ข้อมูลกิจกรรม (พืชทั่วไป)'!$M$9:$M$23=$B$42)*1,'ข้อมูลกิจกรรม (พืชทั่วไป)'!$N$9:$N$23)</f>
        <v>0</v>
      </c>
      <c r="E42" s="61">
        <f>+D42*อ้างอิง!$G$21</f>
        <v>0</v>
      </c>
    </row>
    <row r="43" spans="2:8" ht="30" customHeight="1">
      <c r="B43" s="194" t="s">
        <v>92</v>
      </c>
      <c r="C43" s="195"/>
      <c r="D43" s="196"/>
      <c r="E43" s="62">
        <f>SUM(E38:E41)</f>
        <v>0</v>
      </c>
    </row>
  </sheetData>
  <mergeCells count="5">
    <mergeCell ref="B35:G35"/>
    <mergeCell ref="B43:D43"/>
    <mergeCell ref="B15:G15"/>
    <mergeCell ref="B23:D23"/>
    <mergeCell ref="B2:B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5FFFF"/>
  </sheetPr>
  <dimension ref="B1:I43"/>
  <sheetViews>
    <sheetView workbookViewId="0">
      <selection activeCell="G9" sqref="G9"/>
    </sheetView>
  </sheetViews>
  <sheetFormatPr defaultColWidth="8.90625" defaultRowHeight="14.5"/>
  <cols>
    <col min="1" max="1" width="13.453125" customWidth="1"/>
    <col min="2" max="2" width="34" customWidth="1"/>
    <col min="3" max="3" width="17.90625" customWidth="1"/>
    <col min="4" max="4" width="15.54296875" customWidth="1"/>
    <col min="5" max="6" width="25.08984375" customWidth="1"/>
    <col min="7" max="7" width="23.54296875" customWidth="1"/>
    <col min="8" max="8" width="12.08984375" customWidth="1"/>
  </cols>
  <sheetData>
    <row r="1" spans="2:9" ht="35" customHeight="1">
      <c r="B1" s="100" t="s">
        <v>85</v>
      </c>
    </row>
    <row r="2" spans="2:9" ht="27.65" customHeight="1">
      <c r="B2" s="202" t="s">
        <v>25</v>
      </c>
      <c r="C2" s="55" t="s">
        <v>82</v>
      </c>
      <c r="D2" s="56" t="s">
        <v>113</v>
      </c>
      <c r="E2" s="56"/>
      <c r="F2" s="56"/>
      <c r="G2" s="56"/>
      <c r="H2" s="56"/>
      <c r="I2" s="56"/>
    </row>
    <row r="3" spans="2:9" ht="29">
      <c r="B3" s="202"/>
      <c r="C3" s="55" t="s">
        <v>82</v>
      </c>
      <c r="D3" s="79">
        <f>+$H$15+$E$23</f>
        <v>0</v>
      </c>
      <c r="E3" s="80" t="s">
        <v>83</v>
      </c>
      <c r="F3" s="79">
        <f>+$H$35+$E$43</f>
        <v>0</v>
      </c>
      <c r="G3" s="57"/>
      <c r="H3" s="57"/>
      <c r="I3" s="57"/>
    </row>
    <row r="4" spans="2:9" ht="29">
      <c r="B4" s="202"/>
      <c r="C4" s="55" t="s">
        <v>82</v>
      </c>
      <c r="D4" s="99">
        <f>ROUNDDOWN(($D$3-$F$3),0)</f>
        <v>0</v>
      </c>
      <c r="E4" s="81"/>
      <c r="F4" s="81"/>
      <c r="G4" s="57"/>
      <c r="H4" s="57"/>
      <c r="I4" s="57"/>
    </row>
    <row r="6" spans="2:9" ht="33" customHeight="1">
      <c r="B6" s="82" t="s">
        <v>104</v>
      </c>
      <c r="C6" s="82"/>
      <c r="D6" s="82"/>
      <c r="E6" s="58"/>
      <c r="F6" s="58"/>
      <c r="G6" s="58"/>
      <c r="H6" s="58"/>
    </row>
    <row r="8" spans="2:9" ht="99" customHeight="1">
      <c r="B8" s="85" t="s">
        <v>107</v>
      </c>
      <c r="C8" s="85" t="s">
        <v>12</v>
      </c>
      <c r="D8" s="85" t="s">
        <v>76</v>
      </c>
      <c r="E8" s="85" t="s">
        <v>90</v>
      </c>
      <c r="F8" s="85" t="s">
        <v>93</v>
      </c>
      <c r="G8" s="85" t="s">
        <v>91</v>
      </c>
      <c r="H8" s="85" t="s">
        <v>8</v>
      </c>
    </row>
    <row r="9" spans="2:9" ht="32" customHeight="1">
      <c r="B9" s="87" t="s">
        <v>35</v>
      </c>
      <c r="C9" s="68" t="s">
        <v>77</v>
      </c>
      <c r="D9" s="88">
        <f>SUMPRODUCT(('ข้อมูลกิจกรรม (ข้าว)'!$C$9:$C$23=$B$9)*'ข้อมูลกิจกรรม (ข้าว)'!$E$9:$E$23,'ข้อมูลกิจกรรม (ข้าว)'!$F$9:$F$23)/100</f>
        <v>0</v>
      </c>
      <c r="E9" s="88">
        <f>+D9*อ้างอิง!$G$11</f>
        <v>0</v>
      </c>
      <c r="F9" s="88">
        <f>+D9*อ้างอิง!$G$12</f>
        <v>0</v>
      </c>
      <c r="G9" s="89"/>
      <c r="H9" s="88">
        <f>SUM(E9:G9)</f>
        <v>0</v>
      </c>
    </row>
    <row r="10" spans="2:9" ht="32" customHeight="1">
      <c r="B10" s="87" t="s">
        <v>36</v>
      </c>
      <c r="C10" s="68" t="s">
        <v>77</v>
      </c>
      <c r="D10" s="88">
        <f>SUMPRODUCT(('ข้อมูลกิจกรรม (ข้าว)'!$C$9:$C$23=$B$10)*'ข้อมูลกิจกรรม (ข้าว)'!$E$9:$E$23,'ข้อมูลกิจกรรม (ข้าว)'!$F$9:$F$23)/100</f>
        <v>0</v>
      </c>
      <c r="E10" s="88">
        <f>+D10*อ้างอิง!$G$11</f>
        <v>0</v>
      </c>
      <c r="F10" s="88">
        <f>+D10*อ้างอิง!$G$13</f>
        <v>0</v>
      </c>
      <c r="G10" s="89"/>
      <c r="H10" s="88">
        <f t="shared" ref="H10:H14" si="0">SUM(E10:G10)</f>
        <v>0</v>
      </c>
    </row>
    <row r="11" spans="2:9" ht="32" customHeight="1">
      <c r="B11" s="87" t="s">
        <v>88</v>
      </c>
      <c r="C11" s="68" t="s">
        <v>77</v>
      </c>
      <c r="D11" s="88">
        <f>SUMPRODUCT(('ข้อมูลกิจกรรม (ข้าว)'!$C$9:$C$23=$B$11)*'ข้อมูลกิจกรรม (ข้าว)'!$E$9:$E$23,'ข้อมูลกิจกรรม (ข้าว)'!$F$9:$F$23)/100</f>
        <v>0</v>
      </c>
      <c r="E11" s="88">
        <f>+D11*อ้างอิง!$G$11</f>
        <v>0</v>
      </c>
      <c r="F11" s="88">
        <f>+D11*อ้างอิง!$G$12</f>
        <v>0</v>
      </c>
      <c r="G11" s="89"/>
      <c r="H11" s="88">
        <f>SUM(E11:G11)</f>
        <v>0</v>
      </c>
    </row>
    <row r="12" spans="2:9" ht="32" customHeight="1">
      <c r="B12" s="90" t="s">
        <v>88</v>
      </c>
      <c r="C12" s="68" t="s">
        <v>78</v>
      </c>
      <c r="D12" s="88">
        <f>SUMPRODUCT(('ข้อมูลกิจกรรม (ข้าว)'!$C$9:$C$23=$B$12)*1,'ข้อมูลกิจกรรม (ข้าว)'!$F$9:$F$23)</f>
        <v>0</v>
      </c>
      <c r="E12" s="91"/>
      <c r="F12" s="91"/>
      <c r="G12" s="88">
        <f>+D12*อ้างอิง!$G$14</f>
        <v>0</v>
      </c>
      <c r="H12" s="88">
        <f t="shared" si="0"/>
        <v>0</v>
      </c>
    </row>
    <row r="13" spans="2:9" ht="32" customHeight="1">
      <c r="B13" s="90" t="s">
        <v>47</v>
      </c>
      <c r="C13" s="68" t="s">
        <v>78</v>
      </c>
      <c r="D13" s="88">
        <f>SUMPRODUCT(('ข้อมูลกิจกรรม (ข้าว)'!$C$9:$C$23=$B$13)*1,'ข้อมูลกิจกรรม (ข้าว)'!$F$9:$F$23)</f>
        <v>0</v>
      </c>
      <c r="E13" s="91"/>
      <c r="F13" s="91"/>
      <c r="G13" s="88">
        <f>+D13*อ้างอิง!$G$15</f>
        <v>0</v>
      </c>
      <c r="H13" s="88">
        <f t="shared" ref="H13" si="1">SUM(E13:G13)</f>
        <v>0</v>
      </c>
    </row>
    <row r="14" spans="2:9" ht="32" customHeight="1">
      <c r="B14" s="90" t="s">
        <v>48</v>
      </c>
      <c r="C14" s="68" t="s">
        <v>78</v>
      </c>
      <c r="D14" s="88">
        <f>SUMPRODUCT(('ข้อมูลกิจกรรม (ข้าว)'!$C$9:$C$23=$B$14)*1,'ข้อมูลกิจกรรม (ข้าว)'!$F$9:$F$23)</f>
        <v>0</v>
      </c>
      <c r="E14" s="91"/>
      <c r="F14" s="91"/>
      <c r="G14" s="88">
        <f>+D14*อ้างอิง!$G$16</f>
        <v>0</v>
      </c>
      <c r="H14" s="88">
        <f t="shared" si="0"/>
        <v>0</v>
      </c>
    </row>
    <row r="15" spans="2:9" ht="32" customHeight="1">
      <c r="B15" s="197" t="s">
        <v>92</v>
      </c>
      <c r="C15" s="198"/>
      <c r="D15" s="198"/>
      <c r="E15" s="198"/>
      <c r="F15" s="198"/>
      <c r="G15" s="198"/>
      <c r="H15" s="60">
        <f>SUM(H9:H14)</f>
        <v>0</v>
      </c>
    </row>
    <row r="16" spans="2:9" ht="32" customHeight="1"/>
    <row r="17" spans="2:8" ht="98.4" customHeight="1">
      <c r="B17" s="85" t="s">
        <v>98</v>
      </c>
      <c r="C17" s="85" t="s">
        <v>12</v>
      </c>
      <c r="D17" s="85" t="s">
        <v>76</v>
      </c>
      <c r="E17" s="85" t="s">
        <v>106</v>
      </c>
    </row>
    <row r="18" spans="2:8" ht="27.65" customHeight="1">
      <c r="B18" s="101" t="s">
        <v>61</v>
      </c>
      <c r="C18" s="68" t="s">
        <v>79</v>
      </c>
      <c r="D18" s="88">
        <f>SUMPRODUCT(('ข้อมูลกิจกรรม (ข้าว)'!$G$9:$G$23=$B$18)*1,'ข้อมูลกิจกรรม (ข้าว)'!$H$9:$H$23)</f>
        <v>0</v>
      </c>
      <c r="E18" s="88">
        <f>+D18*อ้างอิง!$G$17</f>
        <v>0</v>
      </c>
    </row>
    <row r="19" spans="2:8" ht="27.65" customHeight="1">
      <c r="B19" s="101" t="s">
        <v>60</v>
      </c>
      <c r="C19" s="68" t="s">
        <v>79</v>
      </c>
      <c r="D19" s="88">
        <f>SUMPRODUCT(('ข้อมูลกิจกรรม (ข้าว)'!$G$9:$G$23=$B$19)*1,'ข้อมูลกิจกรรม (ข้าว)'!$H$9:$H$23)</f>
        <v>0</v>
      </c>
      <c r="E19" s="88">
        <f>+D19*อ้างอิง!$G$18</f>
        <v>0</v>
      </c>
    </row>
    <row r="20" spans="2:8" ht="27.65" customHeight="1">
      <c r="B20" s="101" t="s">
        <v>63</v>
      </c>
      <c r="C20" s="68" t="s">
        <v>79</v>
      </c>
      <c r="D20" s="88">
        <f>SUMPRODUCT(('ข้อมูลกิจกรรม (ข้าว)'!$G$9:$G$23=$B$20)*1,'ข้อมูลกิจกรรม (ข้าว)'!$H$9:$H$23)</f>
        <v>0</v>
      </c>
      <c r="E20" s="88">
        <f>+D20*อ้างอิง!$G$19</f>
        <v>0</v>
      </c>
    </row>
    <row r="21" spans="2:8" ht="27.65" customHeight="1">
      <c r="B21" s="101" t="s">
        <v>62</v>
      </c>
      <c r="C21" s="68" t="s">
        <v>79</v>
      </c>
      <c r="D21" s="88">
        <f>SUMPRODUCT(('ข้อมูลกิจกรรม (ข้าว)'!$G$9:$G$23=$B$21)*1,'ข้อมูลกิจกรรม (ข้าว)'!$H$9:$H$23)</f>
        <v>0</v>
      </c>
      <c r="E21" s="88">
        <f>+D21*อ้างอิง!$G$20</f>
        <v>0</v>
      </c>
    </row>
    <row r="22" spans="2:8" ht="27.65" customHeight="1">
      <c r="B22" s="102" t="s">
        <v>97</v>
      </c>
      <c r="C22" s="68" t="s">
        <v>103</v>
      </c>
      <c r="D22" s="88">
        <f>SUMPRODUCT(('ข้อมูลกิจกรรม (ข้าว)'!$G$9:$G$23=$B$22)*1,'ข้อมูลกิจกรรม (ข้าว)'!$H$9:$H$23)</f>
        <v>0</v>
      </c>
      <c r="E22" s="88">
        <f>+D22*อ้างอิง!$G$21</f>
        <v>0</v>
      </c>
    </row>
    <row r="23" spans="2:8" ht="30" customHeight="1">
      <c r="B23" s="199" t="s">
        <v>92</v>
      </c>
      <c r="C23" s="200"/>
      <c r="D23" s="201"/>
      <c r="E23" s="60">
        <f>SUM(E18:E21)</f>
        <v>0</v>
      </c>
    </row>
    <row r="26" spans="2:8" ht="35.4" customHeight="1">
      <c r="B26" s="103" t="s">
        <v>121</v>
      </c>
      <c r="C26" s="104"/>
      <c r="D26" s="104"/>
      <c r="E26" s="104"/>
    </row>
    <row r="28" spans="2:8" ht="99" customHeight="1">
      <c r="B28" s="93" t="s">
        <v>81</v>
      </c>
      <c r="C28" s="93" t="s">
        <v>12</v>
      </c>
      <c r="D28" s="93" t="s">
        <v>76</v>
      </c>
      <c r="E28" s="93" t="s">
        <v>90</v>
      </c>
      <c r="F28" s="93" t="s">
        <v>93</v>
      </c>
      <c r="G28" s="93" t="s">
        <v>91</v>
      </c>
      <c r="H28" s="93" t="s">
        <v>8</v>
      </c>
    </row>
    <row r="29" spans="2:8" ht="32" customHeight="1">
      <c r="B29" s="94" t="s">
        <v>35</v>
      </c>
      <c r="C29" s="68" t="s">
        <v>77</v>
      </c>
      <c r="D29" s="88">
        <f>SUMPRODUCT(('ข้อมูลกิจกรรม (ข้าว)'!$I$9:$I$23=$B$29)*'ข้อมูลกิจกรรม (ข้าว)'!$K$9:$K$23,'ข้อมูลกิจกรรม (ข้าว)'!$L$9:$L$23)/100</f>
        <v>0</v>
      </c>
      <c r="E29" s="88">
        <f>+D29*อ้างอิง!$G$11</f>
        <v>0</v>
      </c>
      <c r="F29" s="88">
        <f>+D29*อ้างอิง!$G$12</f>
        <v>0</v>
      </c>
      <c r="G29" s="97"/>
      <c r="H29" s="88">
        <f>SUM(E29:G29)</f>
        <v>0</v>
      </c>
    </row>
    <row r="30" spans="2:8" ht="32" customHeight="1">
      <c r="B30" s="94" t="s">
        <v>36</v>
      </c>
      <c r="C30" s="68" t="s">
        <v>77</v>
      </c>
      <c r="D30" s="88">
        <f>SUMPRODUCT(('ข้อมูลกิจกรรม (ข้าว)'!$I$9:$I$23=$B$30)*'ข้อมูลกิจกรรม (ข้าว)'!$K$9:$K$23,'ข้อมูลกิจกรรม (ข้าว)'!$L$9:$L$23)/100</f>
        <v>0</v>
      </c>
      <c r="E30" s="88">
        <f>+D30*อ้างอิง!$G$11</f>
        <v>0</v>
      </c>
      <c r="F30" s="88">
        <f>+D30*อ้างอิง!$G$13</f>
        <v>0</v>
      </c>
      <c r="G30" s="97"/>
      <c r="H30" s="88">
        <f t="shared" ref="H30:H34" si="2">SUM(E30:G30)</f>
        <v>0</v>
      </c>
    </row>
    <row r="31" spans="2:8" ht="32" customHeight="1">
      <c r="B31" s="94" t="s">
        <v>88</v>
      </c>
      <c r="C31" s="68" t="s">
        <v>77</v>
      </c>
      <c r="D31" s="88">
        <f>SUMPRODUCT(('ข้อมูลกิจกรรม (ข้าว)'!$I$9:$I$23=$B$31)*'ข้อมูลกิจกรรม (ข้าว)'!$K$9:$K$23,'ข้อมูลกิจกรรม (ข้าว)'!$L$9:$L$23)/100</f>
        <v>0</v>
      </c>
      <c r="E31" s="88">
        <f>+D31*อ้างอิง!$G$11</f>
        <v>0</v>
      </c>
      <c r="F31" s="88">
        <f>+D31*อ้างอิง!$G$12</f>
        <v>0</v>
      </c>
      <c r="G31" s="97"/>
      <c r="H31" s="88">
        <f>SUM(E31:G31)</f>
        <v>0</v>
      </c>
    </row>
    <row r="32" spans="2:8" ht="32" customHeight="1">
      <c r="B32" s="96" t="s">
        <v>88</v>
      </c>
      <c r="C32" s="68" t="s">
        <v>78</v>
      </c>
      <c r="D32" s="88">
        <f>SUMPRODUCT(('ข้อมูลกิจกรรม (ข้าว)'!$I$9:$I$23=$B$32)*1,'ข้อมูลกิจกรรม (ข้าว)'!$L$9:$L$23)</f>
        <v>0</v>
      </c>
      <c r="E32" s="97"/>
      <c r="F32" s="97"/>
      <c r="G32" s="88">
        <f>+D32*อ้างอิง!$G$14</f>
        <v>0</v>
      </c>
      <c r="H32" s="88">
        <f t="shared" si="2"/>
        <v>0</v>
      </c>
    </row>
    <row r="33" spans="2:8" ht="32" customHeight="1">
      <c r="B33" s="96" t="s">
        <v>47</v>
      </c>
      <c r="C33" s="68" t="s">
        <v>78</v>
      </c>
      <c r="D33" s="88">
        <f>SUMPRODUCT(('ข้อมูลกิจกรรม (ข้าว)'!$I$9:$I$23=$B$33)*1,'ข้อมูลกิจกรรม (ข้าว)'!$L$9:$L$23)</f>
        <v>0</v>
      </c>
      <c r="E33" s="97"/>
      <c r="F33" s="97"/>
      <c r="G33" s="88">
        <f>+D33*อ้างอิง!$G$15</f>
        <v>0</v>
      </c>
      <c r="H33" s="88">
        <f t="shared" ref="H33" si="3">SUM(E33:G33)</f>
        <v>0</v>
      </c>
    </row>
    <row r="34" spans="2:8" ht="32" customHeight="1">
      <c r="B34" s="96" t="s">
        <v>48</v>
      </c>
      <c r="C34" s="68" t="s">
        <v>78</v>
      </c>
      <c r="D34" s="88">
        <f>SUMPRODUCT(('ข้อมูลกิจกรรม (ข้าว)'!$I$9:$I$23=$B$34)*1,'ข้อมูลกิจกรรม (ข้าว)'!$L$9:$L$23)</f>
        <v>0</v>
      </c>
      <c r="E34" s="97"/>
      <c r="F34" s="97"/>
      <c r="G34" s="88">
        <f>+D34*อ้างอิง!$G$16</f>
        <v>0</v>
      </c>
      <c r="H34" s="88">
        <f t="shared" si="2"/>
        <v>0</v>
      </c>
    </row>
    <row r="35" spans="2:8" ht="32" customHeight="1">
      <c r="B35" s="192" t="s">
        <v>92</v>
      </c>
      <c r="C35" s="193"/>
      <c r="D35" s="193"/>
      <c r="E35" s="193"/>
      <c r="F35" s="193"/>
      <c r="G35" s="193"/>
      <c r="H35" s="62">
        <f>SUM(H29:H34)</f>
        <v>0</v>
      </c>
    </row>
    <row r="36" spans="2:8" ht="32" customHeight="1"/>
    <row r="37" spans="2:8" ht="98.4" customHeight="1">
      <c r="B37" s="93" t="s">
        <v>98</v>
      </c>
      <c r="C37" s="93" t="s">
        <v>12</v>
      </c>
      <c r="D37" s="93" t="s">
        <v>76</v>
      </c>
      <c r="E37" s="93" t="s">
        <v>106</v>
      </c>
    </row>
    <row r="38" spans="2:8" ht="27.65" customHeight="1">
      <c r="B38" s="101" t="s">
        <v>61</v>
      </c>
      <c r="C38" s="68" t="s">
        <v>79</v>
      </c>
      <c r="D38" s="88">
        <f>SUMPRODUCT(('ข้อมูลกิจกรรม (ข้าว)'!$M$9:$M$23=$B$38)*1,'ข้อมูลกิจกรรม (ข้าว)'!$N$9:$N$23)</f>
        <v>0</v>
      </c>
      <c r="E38" s="88">
        <f>+D38*อ้างอิง!$G$17</f>
        <v>0</v>
      </c>
    </row>
    <row r="39" spans="2:8" ht="27.65" customHeight="1">
      <c r="B39" s="101" t="s">
        <v>60</v>
      </c>
      <c r="C39" s="68" t="s">
        <v>79</v>
      </c>
      <c r="D39" s="88">
        <f>SUMPRODUCT(('ข้อมูลกิจกรรม (ข้าว)'!$M$9:$M$23=$B$39)*1,'ข้อมูลกิจกรรม (ข้าว)'!$N$9:$N$23)</f>
        <v>0</v>
      </c>
      <c r="E39" s="88">
        <f>+D39*อ้างอิง!$G$18</f>
        <v>0</v>
      </c>
    </row>
    <row r="40" spans="2:8" ht="27.65" customHeight="1">
      <c r="B40" s="101" t="s">
        <v>63</v>
      </c>
      <c r="C40" s="68" t="s">
        <v>79</v>
      </c>
      <c r="D40" s="88">
        <f>SUMPRODUCT(('ข้อมูลกิจกรรม (ข้าว)'!$M$9:$M$23=$B$40)*1,'ข้อมูลกิจกรรม (ข้าว)'!$N$9:$N$23)</f>
        <v>0</v>
      </c>
      <c r="E40" s="88">
        <f>+D40*อ้างอิง!$G$19</f>
        <v>0</v>
      </c>
    </row>
    <row r="41" spans="2:8" ht="27.65" customHeight="1">
      <c r="B41" s="101" t="s">
        <v>62</v>
      </c>
      <c r="C41" s="68" t="s">
        <v>79</v>
      </c>
      <c r="D41" s="88">
        <f>SUMPRODUCT(('ข้อมูลกิจกรรม (ข้าว)'!$M$9:$M$23=$B$41)*1,'ข้อมูลกิจกรรม (ข้าว)'!$N$9:$N$23)</f>
        <v>0</v>
      </c>
      <c r="E41" s="88">
        <f>+D41*อ้างอิง!$G$20</f>
        <v>0</v>
      </c>
    </row>
    <row r="42" spans="2:8" ht="27.65" customHeight="1">
      <c r="B42" s="102" t="s">
        <v>97</v>
      </c>
      <c r="C42" s="68" t="s">
        <v>103</v>
      </c>
      <c r="D42" s="88">
        <f>SUMPRODUCT(('ข้อมูลกิจกรรม (ข้าว)'!$M$9:$M$23=$B$42)*1,'ข้อมูลกิจกรรม (ข้าว)'!$N$9:$N$23)</f>
        <v>0</v>
      </c>
      <c r="E42" s="88">
        <f>+D42*อ้างอิง!$G$21</f>
        <v>0</v>
      </c>
    </row>
    <row r="43" spans="2:8" ht="30" customHeight="1">
      <c r="B43" s="194" t="s">
        <v>92</v>
      </c>
      <c r="C43" s="195"/>
      <c r="D43" s="196"/>
      <c r="E43" s="62">
        <f>SUM(E38:E41)</f>
        <v>0</v>
      </c>
    </row>
  </sheetData>
  <sheetProtection algorithmName="SHA-512" hashValue="YhR+ce9svthFQ0+Ip16/P+3JN0tTnPyq8v+KhbAcp3Yv6tcSBQMBKY+lBebKGGw7QEf5fRQnOYjVkZ22qYY/Jg==" saltValue="KI8WpilIl4Bq3z82VLS5OQ==" spinCount="100000" sheet="1" objects="1" scenarios="1"/>
  <mergeCells count="5">
    <mergeCell ref="B43:D43"/>
    <mergeCell ref="B15:G15"/>
    <mergeCell ref="B23:D23"/>
    <mergeCell ref="B35:G35"/>
    <mergeCell ref="B2:B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B1:G25"/>
  <sheetViews>
    <sheetView showGridLines="0" zoomScaleNormal="100" workbookViewId="0">
      <selection activeCell="G21" sqref="G21"/>
    </sheetView>
  </sheetViews>
  <sheetFormatPr defaultColWidth="8.6328125" defaultRowHeight="22.5"/>
  <cols>
    <col min="1" max="2" width="8.6328125" style="2"/>
    <col min="3" max="3" width="28.54296875" style="2" customWidth="1"/>
    <col min="4" max="4" width="56.08984375" style="2" customWidth="1"/>
    <col min="5" max="5" width="48.90625" style="2" customWidth="1"/>
    <col min="6" max="6" width="33.36328125" style="2" customWidth="1"/>
    <col min="7" max="7" width="15.6328125" style="2" customWidth="1"/>
    <col min="8" max="8" width="25" style="2" customWidth="1"/>
    <col min="9" max="16384" width="8.6328125" style="2"/>
  </cols>
  <sheetData>
    <row r="1" spans="2:7" ht="50" customHeight="1">
      <c r="C1" s="63" t="s">
        <v>13</v>
      </c>
    </row>
    <row r="2" spans="2:7" ht="69.650000000000006" customHeight="1">
      <c r="C2" s="105" t="s">
        <v>120</v>
      </c>
      <c r="D2" s="106" t="s">
        <v>114</v>
      </c>
      <c r="E2" s="107"/>
      <c r="F2" s="107"/>
      <c r="G2" s="107"/>
    </row>
    <row r="3" spans="2:7" ht="48.65" customHeight="1">
      <c r="C3" s="206" t="s">
        <v>123</v>
      </c>
      <c r="D3" s="203" t="s">
        <v>100</v>
      </c>
      <c r="E3" s="203"/>
      <c r="F3" s="203"/>
      <c r="G3" s="203"/>
    </row>
    <row r="4" spans="2:7" ht="48" customHeight="1">
      <c r="C4" s="206"/>
      <c r="D4" s="203" t="s">
        <v>129</v>
      </c>
      <c r="E4" s="203"/>
      <c r="F4" s="203"/>
      <c r="G4" s="203"/>
    </row>
    <row r="5" spans="2:7" ht="58.25" customHeight="1">
      <c r="C5" s="207" t="s">
        <v>122</v>
      </c>
      <c r="D5" s="204" t="s">
        <v>100</v>
      </c>
      <c r="E5" s="205"/>
      <c r="F5" s="205"/>
      <c r="G5" s="205"/>
    </row>
    <row r="6" spans="2:7" ht="50" customHeight="1">
      <c r="C6" s="207"/>
      <c r="D6" s="204" t="s">
        <v>130</v>
      </c>
      <c r="E6" s="205"/>
      <c r="F6" s="205"/>
      <c r="G6" s="205"/>
    </row>
    <row r="7" spans="2:7" ht="25.25" customHeight="1">
      <c r="C7" s="64"/>
      <c r="D7" s="65"/>
    </row>
    <row r="8" spans="2:7" ht="27.65" customHeight="1">
      <c r="B8" s="66" t="s">
        <v>21</v>
      </c>
      <c r="D8" s="53"/>
    </row>
    <row r="9" spans="2:7" ht="25.25" customHeight="1">
      <c r="B9" s="67" t="s">
        <v>7</v>
      </c>
      <c r="C9" s="67" t="s">
        <v>9</v>
      </c>
      <c r="D9" s="67" t="s">
        <v>10</v>
      </c>
      <c r="E9" s="67" t="s">
        <v>11</v>
      </c>
      <c r="F9" s="67" t="s">
        <v>12</v>
      </c>
      <c r="G9" s="67" t="s">
        <v>20</v>
      </c>
    </row>
    <row r="10" spans="2:7" ht="51.65" customHeight="1">
      <c r="B10" s="17">
        <v>1</v>
      </c>
      <c r="C10" s="68" t="s">
        <v>55</v>
      </c>
      <c r="D10" s="109" t="s">
        <v>53</v>
      </c>
      <c r="E10" s="69" t="s">
        <v>127</v>
      </c>
      <c r="F10" s="68" t="s">
        <v>56</v>
      </c>
      <c r="G10" s="70">
        <f>0.01*(44/28)*265</f>
        <v>4.1642857142857146</v>
      </c>
    </row>
    <row r="11" spans="2:7" ht="51.65" customHeight="1">
      <c r="B11" s="17">
        <v>2</v>
      </c>
      <c r="C11" s="68" t="s">
        <v>54</v>
      </c>
      <c r="D11" s="109" t="s">
        <v>52</v>
      </c>
      <c r="E11" s="69" t="s">
        <v>127</v>
      </c>
      <c r="F11" s="68" t="s">
        <v>56</v>
      </c>
      <c r="G11" s="70">
        <f>0.004*(44/28)*265</f>
        <v>1.6657142857142857</v>
      </c>
    </row>
    <row r="12" spans="2:7" ht="51.65" customHeight="1">
      <c r="B12" s="17">
        <v>3</v>
      </c>
      <c r="C12" s="68" t="s">
        <v>42</v>
      </c>
      <c r="D12" s="109" t="s">
        <v>40</v>
      </c>
      <c r="E12" s="69" t="s">
        <v>127</v>
      </c>
      <c r="F12" s="68" t="s">
        <v>56</v>
      </c>
      <c r="G12" s="70">
        <f>((0.11*0.01)+(0.24*0.011))*(44/28)*265</f>
        <v>1.5574428571428569</v>
      </c>
    </row>
    <row r="13" spans="2:7" ht="51.65" customHeight="1">
      <c r="B13" s="17">
        <v>4</v>
      </c>
      <c r="C13" s="68" t="s">
        <v>43</v>
      </c>
      <c r="D13" s="109" t="s">
        <v>41</v>
      </c>
      <c r="E13" s="69" t="s">
        <v>127</v>
      </c>
      <c r="F13" s="68" t="s">
        <v>56</v>
      </c>
      <c r="G13" s="70">
        <f>((0.21*0.01)+(0.24*0.011))*(44/28)*265</f>
        <v>1.9738714285714283</v>
      </c>
    </row>
    <row r="14" spans="2:7" ht="47" customHeight="1">
      <c r="B14" s="17">
        <v>5</v>
      </c>
      <c r="C14" s="68" t="s">
        <v>94</v>
      </c>
      <c r="D14" s="110" t="s">
        <v>96</v>
      </c>
      <c r="E14" s="69" t="s">
        <v>127</v>
      </c>
      <c r="F14" s="68" t="s">
        <v>95</v>
      </c>
      <c r="G14" s="70">
        <f>0.2*(3.66666666666667)</f>
        <v>0.73333333333333406</v>
      </c>
    </row>
    <row r="15" spans="2:7" ht="47" customHeight="1">
      <c r="B15" s="17">
        <v>6</v>
      </c>
      <c r="C15" s="68" t="s">
        <v>44</v>
      </c>
      <c r="D15" s="110" t="s">
        <v>49</v>
      </c>
      <c r="E15" s="69" t="s">
        <v>128</v>
      </c>
      <c r="F15" s="68" t="s">
        <v>73</v>
      </c>
      <c r="G15" s="70">
        <f>0.12*(44/12)</f>
        <v>0.43999999999999995</v>
      </c>
    </row>
    <row r="16" spans="2:7" ht="47" customHeight="1">
      <c r="B16" s="17">
        <v>7</v>
      </c>
      <c r="C16" s="68" t="s">
        <v>50</v>
      </c>
      <c r="D16" s="110" t="s">
        <v>51</v>
      </c>
      <c r="E16" s="69" t="s">
        <v>127</v>
      </c>
      <c r="F16" s="68" t="s">
        <v>74</v>
      </c>
      <c r="G16" s="70">
        <f>0.13*(44/12)</f>
        <v>0.47666666666666668</v>
      </c>
    </row>
    <row r="17" spans="2:7" ht="48.65" customHeight="1">
      <c r="B17" s="17">
        <v>8</v>
      </c>
      <c r="C17" s="68" t="s">
        <v>64</v>
      </c>
      <c r="D17" s="110" t="s">
        <v>68</v>
      </c>
      <c r="E17" s="69" t="s">
        <v>71</v>
      </c>
      <c r="F17" s="68" t="s">
        <v>72</v>
      </c>
      <c r="G17" s="70">
        <f>36.42*74100*10^-6</f>
        <v>2.6987220000000001</v>
      </c>
    </row>
    <row r="18" spans="2:7" ht="48.65" customHeight="1">
      <c r="B18" s="17">
        <v>9</v>
      </c>
      <c r="C18" s="68" t="s">
        <v>65</v>
      </c>
      <c r="D18" s="110" t="s">
        <v>75</v>
      </c>
      <c r="E18" s="69" t="s">
        <v>71</v>
      </c>
      <c r="F18" s="68" t="s">
        <v>72</v>
      </c>
      <c r="G18" s="70">
        <f>31.48*69300*10^-6</f>
        <v>2.1815639999999998</v>
      </c>
    </row>
    <row r="19" spans="2:7" ht="48.65" customHeight="1">
      <c r="B19" s="17">
        <v>10</v>
      </c>
      <c r="C19" s="68" t="s">
        <v>66</v>
      </c>
      <c r="D19" s="110" t="s">
        <v>69</v>
      </c>
      <c r="E19" s="69" t="s">
        <v>71</v>
      </c>
      <c r="F19" s="68" t="s">
        <v>72</v>
      </c>
      <c r="G19" s="70">
        <f>36.42*74100*10^-6*0.8</f>
        <v>2.1589776000000001</v>
      </c>
    </row>
    <row r="20" spans="2:7" ht="48.65" customHeight="1">
      <c r="B20" s="17">
        <v>11</v>
      </c>
      <c r="C20" s="68" t="s">
        <v>67</v>
      </c>
      <c r="D20" s="110" t="s">
        <v>70</v>
      </c>
      <c r="E20" s="69" t="s">
        <v>71</v>
      </c>
      <c r="F20" s="68" t="s">
        <v>72</v>
      </c>
      <c r="G20" s="71">
        <v>0</v>
      </c>
    </row>
    <row r="21" spans="2:7" ht="48.65" customHeight="1">
      <c r="B21" s="17">
        <v>12</v>
      </c>
      <c r="C21" s="68" t="s">
        <v>124</v>
      </c>
      <c r="D21" s="69" t="s">
        <v>125</v>
      </c>
      <c r="E21" s="69" t="s">
        <v>101</v>
      </c>
      <c r="F21" s="68" t="s">
        <v>102</v>
      </c>
      <c r="G21" s="108">
        <v>0.46820000000000001</v>
      </c>
    </row>
    <row r="22" spans="2:7" ht="32" customHeight="1">
      <c r="B22" s="72"/>
      <c r="C22" s="73" t="s">
        <v>22</v>
      </c>
      <c r="D22" s="72"/>
      <c r="E22" s="72"/>
      <c r="F22" s="74"/>
      <c r="G22" s="75"/>
    </row>
    <row r="23" spans="2:7" ht="23" customHeight="1">
      <c r="B23" s="72"/>
      <c r="C23" s="73" t="s">
        <v>126</v>
      </c>
      <c r="D23" s="72"/>
      <c r="E23" s="72"/>
      <c r="F23" s="74"/>
      <c r="G23" s="75"/>
    </row>
    <row r="24" spans="2:7" ht="25.25" customHeight="1"/>
    <row r="25" spans="2:7" ht="25.25" customHeight="1"/>
  </sheetData>
  <sheetProtection algorithmName="SHA-512" hashValue="SXXHoqAUcZpWZ6Rmd027vNge6ebpQ2NgJvjKiubZMi35K8sK3Xe+P6/yFrnDvtRr+ay+kkas5kYqnXEus3F0vQ==" saltValue="hJ71kfPh37OQRCW7F+ZP7w==" spinCount="100000" sheet="1" objects="1" scenarios="1"/>
  <mergeCells count="6">
    <mergeCell ref="D3:G3"/>
    <mergeCell ref="D5:G5"/>
    <mergeCell ref="D4:G4"/>
    <mergeCell ref="D6:G6"/>
    <mergeCell ref="C3:C4"/>
    <mergeCell ref="C5:C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2:B3"/>
  <sheetViews>
    <sheetView zoomScale="110" zoomScaleNormal="110" workbookViewId="0">
      <selection activeCell="AF13" sqref="AF13"/>
    </sheetView>
  </sheetViews>
  <sheetFormatPr defaultRowHeight="20.399999999999999" customHeight="1"/>
  <sheetData>
    <row r="2" spans="2:2" ht="20.399999999999999" customHeight="1">
      <c r="B2" t="s">
        <v>116</v>
      </c>
    </row>
    <row r="3" spans="2:2" ht="20.399999999999999" customHeight="1">
      <c r="B3" s="24" t="s">
        <v>117</v>
      </c>
    </row>
  </sheetData>
  <hyperlinks>
    <hyperlink ref="B3" r:id="rId1" xr:uid="{00000000-0004-0000-07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ลักษณะกิจกรรม</vt:lpstr>
      <vt:lpstr>ข้อมูลกิจกรรม (พืชทั่วไป)</vt:lpstr>
      <vt:lpstr>ข้อมูลกิจกรรม (ข้าว)</vt:lpstr>
      <vt:lpstr>สรุปผลการประเมิน</vt:lpstr>
      <vt:lpstr>วิธีการคำนวณ พืชทั่วไป</vt:lpstr>
      <vt:lpstr>วิธีการคำนวณ (ข้าว)</vt:lpstr>
      <vt:lpstr>อ้างอิง</vt:lpstr>
      <vt:lpstr>ปริมาณไนโตรเจนของปุ๋ยอินทรีย์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suttinee</dc:creator>
  <cp:lastModifiedBy>ADMIN</cp:lastModifiedBy>
  <dcterms:created xsi:type="dcterms:W3CDTF">2015-03-06T06:55:57Z</dcterms:created>
  <dcterms:modified xsi:type="dcterms:W3CDTF">2025-05-28T01:46:07Z</dcterms:modified>
</cp:coreProperties>
</file>